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-120" yWindow="3420" windowWidth="19440" windowHeight="7620"/>
  </bookViews>
  <sheets>
    <sheet name="ДОЗ (напрямую КНП)" sheetId="4" r:id="rId1"/>
    <sheet name="Лист1" sheetId="6" r:id="rId2"/>
  </sheets>
  <externalReferences>
    <externalReference r:id="rId3"/>
    <externalReference r:id="rId4"/>
  </externalReferences>
  <definedNames>
    <definedName name="_xlnm._FilterDatabase" localSheetId="0" hidden="1">'ДОЗ (напрямую КНП)'!$A$1182:$Y$1576</definedName>
    <definedName name="_xlnm.Print_Titles" localSheetId="0">'ДОЗ (напрямую КНП)'!$7:$7</definedName>
    <definedName name="_xlnm.Print_Area" localSheetId="0">'ДОЗ (напрямую КНП)'!$A$1:$X$1581</definedName>
    <definedName name="препарат">OFFSET([1]Списки!$A$1,1,0,COUNTA([1]Списки!$A$2:$A$969),1)</definedName>
  </definedNames>
  <calcPr calcId="145621"/>
  <fileRecoveryPr autoRecover="0"/>
</workbook>
</file>

<file path=xl/calcChain.xml><?xml version="1.0" encoding="utf-8"?>
<calcChain xmlns="http://schemas.openxmlformats.org/spreadsheetml/2006/main">
  <c r="V1577" i="4"/>
  <c r="Y1576" s="1"/>
  <c r="Y1524"/>
  <c r="Y1525"/>
  <c r="Y1526"/>
  <c r="Y1527"/>
  <c r="Y1528"/>
  <c r="Y1495"/>
  <c r="Y1496"/>
  <c r="Y1461"/>
  <c r="Y1462"/>
  <c r="Y1463"/>
  <c r="Y1456"/>
  <c r="Y1457"/>
  <c r="Y1458"/>
  <c r="Y1459"/>
  <c r="Y1460"/>
  <c r="Y1245"/>
  <c r="Y1244"/>
  <c r="Y1240"/>
  <c r="Y1241"/>
  <c r="Y1242"/>
  <c r="Y1243"/>
  <c r="Y1198"/>
  <c r="Y1192"/>
  <c r="Y1193"/>
  <c r="Y1194"/>
  <c r="Y1191"/>
  <c r="Y1185"/>
  <c r="Y1186"/>
  <c r="Y1187"/>
  <c r="Y1188"/>
  <c r="Y1189"/>
  <c r="Y1151"/>
  <c r="Y1149"/>
  <c r="Y1150"/>
  <c r="Y1147"/>
  <c r="Y1143"/>
  <c r="Y1144"/>
  <c r="Y1128"/>
  <c r="Y1127"/>
  <c r="Y1129"/>
  <c r="Y1130"/>
  <c r="Y1131"/>
  <c r="Y1132"/>
  <c r="Y1119"/>
  <c r="Y1120"/>
  <c r="Y1121"/>
  <c r="Y1122"/>
  <c r="Y1110"/>
  <c r="Y1111"/>
  <c r="Y1112"/>
  <c r="Y1113"/>
  <c r="Y1114"/>
  <c r="Y1115"/>
  <c r="Y1116"/>
  <c r="Y1117"/>
  <c r="Y1118"/>
  <c r="Y1050"/>
  <c r="Y1051"/>
  <c r="Y1052"/>
  <c r="Y1053"/>
  <c r="Y1054"/>
  <c r="Y1055"/>
  <c r="Y1056"/>
  <c r="Y1057"/>
  <c r="Y1058"/>
  <c r="Y1059"/>
  <c r="Y1060"/>
  <c r="Y1061"/>
  <c r="Y1062"/>
  <c r="Y1063"/>
  <c r="Y1064"/>
  <c r="Y1065"/>
  <c r="Y1066"/>
  <c r="Y1067"/>
  <c r="Y1068"/>
  <c r="Y1069"/>
  <c r="Y1070"/>
  <c r="Y1071"/>
  <c r="Y1072"/>
  <c r="Y1073"/>
  <c r="Y1074"/>
  <c r="Y1075"/>
  <c r="Y1076"/>
  <c r="Y1077"/>
  <c r="Y1078"/>
  <c r="Y1079"/>
  <c r="Y1080"/>
  <c r="Y1081"/>
  <c r="Y1082"/>
  <c r="Y1083"/>
  <c r="Y1084"/>
  <c r="Y1085"/>
  <c r="Y1086"/>
  <c r="Y1087"/>
  <c r="Y1088"/>
  <c r="Y1089"/>
  <c r="Y1090"/>
  <c r="Y1091"/>
  <c r="Y1092"/>
  <c r="Y1093"/>
  <c r="Y1094"/>
  <c r="Y1095"/>
  <c r="Y1096"/>
  <c r="Y1097"/>
  <c r="Y1098"/>
  <c r="Y1099"/>
  <c r="Y1100"/>
  <c r="Y1101"/>
  <c r="Y1102"/>
  <c r="Y1103"/>
  <c r="Y1104"/>
  <c r="Y1105"/>
  <c r="Y1106"/>
  <c r="Y1107"/>
  <c r="Y1108"/>
  <c r="Y1109"/>
  <c r="Y1036"/>
  <c r="Y1037"/>
  <c r="Y1042"/>
  <c r="Y1043"/>
  <c r="Y1044"/>
  <c r="Y1045"/>
  <c r="Y1046"/>
  <c r="Y1047"/>
  <c r="Y1048"/>
  <c r="Y1049"/>
  <c r="Y1039"/>
  <c r="Y1040"/>
  <c r="Y1041"/>
  <c r="Y519"/>
  <c r="Y528"/>
  <c r="Y1134"/>
  <c r="P333"/>
  <c r="G333"/>
  <c r="Y285"/>
  <c r="V285"/>
  <c r="X285"/>
  <c r="X1199"/>
  <c r="V1134"/>
  <c r="V528"/>
  <c r="P490" l="1"/>
  <c r="L490" l="1"/>
  <c r="X489"/>
  <c r="X490" s="1"/>
  <c r="O489"/>
  <c r="P489" s="1"/>
  <c r="L489"/>
  <c r="X1189" l="1"/>
  <c r="X1187"/>
  <c r="X1188"/>
  <c r="O1187"/>
  <c r="P1187" s="1"/>
  <c r="O1188"/>
  <c r="P1188" s="1"/>
  <c r="O1189"/>
  <c r="P1189" s="1"/>
  <c r="L1188"/>
  <c r="L1189"/>
  <c r="L1187"/>
  <c r="X1186"/>
  <c r="O1186"/>
  <c r="P1186" s="1"/>
  <c r="L1186"/>
  <c r="X1185"/>
  <c r="O1185"/>
  <c r="P1185" s="1"/>
  <c r="L1185"/>
  <c r="X211" l="1"/>
  <c r="O211"/>
  <c r="P211" s="1"/>
  <c r="G211"/>
  <c r="X210"/>
  <c r="O210"/>
  <c r="P210" s="1"/>
  <c r="G210"/>
  <c r="X209"/>
  <c r="O209"/>
  <c r="P209" s="1"/>
  <c r="G209"/>
  <c r="X208"/>
  <c r="O208"/>
  <c r="P208" s="1"/>
  <c r="G208"/>
  <c r="X207"/>
  <c r="O207"/>
  <c r="P207" s="1"/>
  <c r="G207"/>
  <c r="X206"/>
  <c r="O206"/>
  <c r="P206" s="1"/>
  <c r="G206"/>
  <c r="X205"/>
  <c r="O205"/>
  <c r="P205" s="1"/>
  <c r="G205"/>
  <c r="X204"/>
  <c r="O204"/>
  <c r="P204" s="1"/>
  <c r="G204"/>
  <c r="X203"/>
  <c r="O203"/>
  <c r="P203" s="1"/>
  <c r="G203"/>
  <c r="X202"/>
  <c r="O202"/>
  <c r="P202" s="1"/>
  <c r="G202"/>
  <c r="X201"/>
  <c r="O201"/>
  <c r="P201" s="1"/>
  <c r="G201"/>
  <c r="X200"/>
  <c r="O200"/>
  <c r="P200" s="1"/>
  <c r="G200"/>
  <c r="X199"/>
  <c r="O199"/>
  <c r="P199" s="1"/>
  <c r="G199"/>
  <c r="X198"/>
  <c r="O198"/>
  <c r="P198" s="1"/>
  <c r="G198"/>
  <c r="X197"/>
  <c r="O197"/>
  <c r="P197" s="1"/>
  <c r="G197"/>
  <c r="X196"/>
  <c r="O196"/>
  <c r="P196" s="1"/>
  <c r="G196"/>
  <c r="X195"/>
  <c r="O195"/>
  <c r="P195" s="1"/>
  <c r="G195"/>
  <c r="X194"/>
  <c r="O194"/>
  <c r="P194" s="1"/>
  <c r="G194"/>
  <c r="X193"/>
  <c r="O193"/>
  <c r="P193" s="1"/>
  <c r="G193"/>
  <c r="X192"/>
  <c r="O192"/>
  <c r="P192" s="1"/>
  <c r="G192"/>
  <c r="X191"/>
  <c r="O191"/>
  <c r="P191" s="1"/>
  <c r="G191"/>
  <c r="X190"/>
  <c r="O190"/>
  <c r="P190" s="1"/>
  <c r="G190"/>
  <c r="X189"/>
  <c r="O189"/>
  <c r="P189" s="1"/>
  <c r="G189"/>
  <c r="X188"/>
  <c r="O188"/>
  <c r="P188" s="1"/>
  <c r="G188"/>
  <c r="X187"/>
  <c r="O187"/>
  <c r="P187" s="1"/>
  <c r="G187"/>
  <c r="X186"/>
  <c r="O186"/>
  <c r="P186" s="1"/>
  <c r="G186"/>
  <c r="X185"/>
  <c r="O185"/>
  <c r="P185" s="1"/>
  <c r="G185"/>
  <c r="X184"/>
  <c r="O184"/>
  <c r="P184" s="1"/>
  <c r="G184"/>
  <c r="X183"/>
  <c r="O183"/>
  <c r="P183" s="1"/>
  <c r="G183"/>
  <c r="X182"/>
  <c r="O182"/>
  <c r="P182" s="1"/>
  <c r="G182"/>
  <c r="X181"/>
  <c r="O181"/>
  <c r="P181" s="1"/>
  <c r="G181"/>
  <c r="X180"/>
  <c r="O180"/>
  <c r="P180" s="1"/>
  <c r="G180"/>
  <c r="X179"/>
  <c r="O179"/>
  <c r="P179" s="1"/>
  <c r="G179"/>
  <c r="X178"/>
  <c r="O178"/>
  <c r="P178" s="1"/>
  <c r="G178"/>
  <c r="X177"/>
  <c r="O177"/>
  <c r="P177" s="1"/>
  <c r="G177"/>
  <c r="X176"/>
  <c r="O176"/>
  <c r="P176" s="1"/>
  <c r="G176"/>
  <c r="X175"/>
  <c r="O175"/>
  <c r="P175" s="1"/>
  <c r="G175"/>
  <c r="X174"/>
  <c r="O174"/>
  <c r="P174" s="1"/>
  <c r="G174"/>
  <c r="X173"/>
  <c r="O173"/>
  <c r="P173" s="1"/>
  <c r="G173"/>
  <c r="X172"/>
  <c r="O172"/>
  <c r="P172" s="1"/>
  <c r="G172"/>
  <c r="X171"/>
  <c r="O171"/>
  <c r="P171" s="1"/>
  <c r="G171"/>
  <c r="X170"/>
  <c r="O170"/>
  <c r="P170" s="1"/>
  <c r="G170"/>
  <c r="X169"/>
  <c r="O169"/>
  <c r="P169" s="1"/>
  <c r="G169"/>
  <c r="X168"/>
  <c r="O168"/>
  <c r="P168" s="1"/>
  <c r="G168"/>
  <c r="X167"/>
  <c r="O167"/>
  <c r="P167" s="1"/>
  <c r="G167"/>
  <c r="X166"/>
  <c r="O166"/>
  <c r="P166" s="1"/>
  <c r="G166"/>
  <c r="X165"/>
  <c r="O165"/>
  <c r="P165" s="1"/>
  <c r="G165"/>
  <c r="X164"/>
  <c r="O164"/>
  <c r="P164" s="1"/>
  <c r="G164"/>
  <c r="X163"/>
  <c r="O163"/>
  <c r="P163" s="1"/>
  <c r="G163"/>
  <c r="X162"/>
  <c r="O162"/>
  <c r="P162" s="1"/>
  <c r="G162"/>
  <c r="X161"/>
  <c r="O161"/>
  <c r="P161" s="1"/>
  <c r="G161"/>
  <c r="X160"/>
  <c r="O160"/>
  <c r="P160" s="1"/>
  <c r="G160"/>
  <c r="X159"/>
  <c r="O159"/>
  <c r="P159" s="1"/>
  <c r="G159"/>
  <c r="X158"/>
  <c r="O158"/>
  <c r="P158" s="1"/>
  <c r="G158"/>
  <c r="X157"/>
  <c r="O157"/>
  <c r="P157" s="1"/>
  <c r="G157"/>
  <c r="X156"/>
  <c r="O156"/>
  <c r="P156" s="1"/>
  <c r="G156"/>
  <c r="X155"/>
  <c r="O155"/>
  <c r="P155" s="1"/>
  <c r="G155"/>
  <c r="X154"/>
  <c r="O154"/>
  <c r="P154" s="1"/>
  <c r="G154"/>
  <c r="X153"/>
  <c r="O153"/>
  <c r="P153" s="1"/>
  <c r="G153"/>
  <c r="X152"/>
  <c r="O152"/>
  <c r="P152" s="1"/>
  <c r="G152"/>
  <c r="X151"/>
  <c r="O151"/>
  <c r="P151" s="1"/>
  <c r="G151"/>
  <c r="Y154" l="1"/>
  <c r="Y186"/>
  <c r="Y169"/>
  <c r="Y170"/>
  <c r="Y201"/>
  <c r="Y202"/>
  <c r="Y185"/>
  <c r="Y161"/>
  <c r="Y162"/>
  <c r="Y177"/>
  <c r="Y178"/>
  <c r="Y193"/>
  <c r="Y194"/>
  <c r="Y157"/>
  <c r="Y158"/>
  <c r="Y165"/>
  <c r="Y166"/>
  <c r="Y173"/>
  <c r="Y174"/>
  <c r="Y181"/>
  <c r="Y182"/>
  <c r="Y189"/>
  <c r="Y190"/>
  <c r="Y197"/>
  <c r="Y198"/>
  <c r="Y205"/>
  <c r="Y206"/>
  <c r="Y210"/>
  <c r="Y151"/>
  <c r="Y155"/>
  <c r="Y159"/>
  <c r="Y163"/>
  <c r="Y167"/>
  <c r="Y171"/>
  <c r="Y175"/>
  <c r="Y179"/>
  <c r="Y183"/>
  <c r="Y187"/>
  <c r="Y191"/>
  <c r="Y195"/>
  <c r="Y199"/>
  <c r="Y203"/>
  <c r="Y207"/>
  <c r="Y211"/>
  <c r="Y153"/>
  <c r="Y209"/>
  <c r="Y152"/>
  <c r="Y156"/>
  <c r="Y160"/>
  <c r="Y164"/>
  <c r="Y168"/>
  <c r="Y172"/>
  <c r="Y176"/>
  <c r="Y180"/>
  <c r="Y184"/>
  <c r="Y188"/>
  <c r="Y192"/>
  <c r="Y196"/>
  <c r="Y200"/>
  <c r="Y204"/>
  <c r="Y208"/>
  <c r="X130" l="1"/>
  <c r="O130"/>
  <c r="P130" s="1"/>
  <c r="G130"/>
  <c r="X129"/>
  <c r="O129"/>
  <c r="P129" s="1"/>
  <c r="G129"/>
  <c r="X128"/>
  <c r="O128"/>
  <c r="P128" s="1"/>
  <c r="G128"/>
  <c r="X127"/>
  <c r="O127"/>
  <c r="P127" s="1"/>
  <c r="G127"/>
  <c r="X126"/>
  <c r="O126"/>
  <c r="P126" s="1"/>
  <c r="G126"/>
  <c r="Y128" l="1"/>
  <c r="Y126"/>
  <c r="Y130"/>
  <c r="Y127"/>
  <c r="Y129"/>
  <c r="X66" l="1"/>
  <c r="O66"/>
  <c r="P66" s="1"/>
  <c r="G66"/>
  <c r="X65"/>
  <c r="O65"/>
  <c r="P65" s="1"/>
  <c r="G65"/>
  <c r="X64"/>
  <c r="O64"/>
  <c r="P64" s="1"/>
  <c r="G64"/>
  <c r="X63"/>
  <c r="O63"/>
  <c r="P63" s="1"/>
  <c r="G63"/>
  <c r="X62"/>
  <c r="O62"/>
  <c r="P62" s="1"/>
  <c r="G62"/>
  <c r="X61"/>
  <c r="O61"/>
  <c r="P61" s="1"/>
  <c r="G61"/>
  <c r="X60"/>
  <c r="O60"/>
  <c r="P60" s="1"/>
  <c r="G60"/>
  <c r="X59"/>
  <c r="O59"/>
  <c r="P59" s="1"/>
  <c r="G59"/>
  <c r="X58"/>
  <c r="O58"/>
  <c r="P58" s="1"/>
  <c r="G58"/>
  <c r="X57"/>
  <c r="O57"/>
  <c r="P57" s="1"/>
  <c r="G57"/>
  <c r="X56"/>
  <c r="O56"/>
  <c r="P56" s="1"/>
  <c r="G56"/>
  <c r="X55"/>
  <c r="O55"/>
  <c r="P55" s="1"/>
  <c r="G55"/>
  <c r="X54"/>
  <c r="O54"/>
  <c r="P54" s="1"/>
  <c r="G54"/>
  <c r="X53"/>
  <c r="O53"/>
  <c r="P53" s="1"/>
  <c r="G53"/>
  <c r="X52"/>
  <c r="O52"/>
  <c r="P52" s="1"/>
  <c r="G52"/>
  <c r="X51"/>
  <c r="O51"/>
  <c r="P51" s="1"/>
  <c r="G51"/>
  <c r="X50"/>
  <c r="O50"/>
  <c r="P50" s="1"/>
  <c r="G50"/>
  <c r="X49"/>
  <c r="O49"/>
  <c r="P49" s="1"/>
  <c r="G49"/>
  <c r="X48"/>
  <c r="O48"/>
  <c r="P48" s="1"/>
  <c r="G48"/>
  <c r="X47"/>
  <c r="O47"/>
  <c r="P47" s="1"/>
  <c r="G47"/>
  <c r="X46"/>
  <c r="O46"/>
  <c r="P46" s="1"/>
  <c r="G46"/>
  <c r="X45"/>
  <c r="O45"/>
  <c r="P45" s="1"/>
  <c r="G45"/>
  <c r="X44"/>
  <c r="O44"/>
  <c r="P44" s="1"/>
  <c r="G44"/>
  <c r="X43"/>
  <c r="O43"/>
  <c r="P43" s="1"/>
  <c r="G43"/>
  <c r="X42"/>
  <c r="O42"/>
  <c r="P42" s="1"/>
  <c r="G42"/>
  <c r="X41"/>
  <c r="O41"/>
  <c r="P41" s="1"/>
  <c r="G41"/>
  <c r="X40"/>
  <c r="O40"/>
  <c r="P40" s="1"/>
  <c r="G40"/>
  <c r="X39"/>
  <c r="O39"/>
  <c r="P39" s="1"/>
  <c r="G39"/>
  <c r="X38"/>
  <c r="O38"/>
  <c r="P38" s="1"/>
  <c r="G38"/>
  <c r="X37"/>
  <c r="O37"/>
  <c r="P37" s="1"/>
  <c r="G37"/>
  <c r="X36"/>
  <c r="O36"/>
  <c r="P36" s="1"/>
  <c r="G36"/>
  <c r="X35"/>
  <c r="O35"/>
  <c r="P35" s="1"/>
  <c r="G35"/>
  <c r="X34"/>
  <c r="O34"/>
  <c r="P34" s="1"/>
  <c r="G34"/>
  <c r="X33"/>
  <c r="O33"/>
  <c r="P33" s="1"/>
  <c r="G33"/>
  <c r="X32"/>
  <c r="O32"/>
  <c r="P32" s="1"/>
  <c r="G32"/>
  <c r="X31"/>
  <c r="O31"/>
  <c r="P31" s="1"/>
  <c r="G31"/>
  <c r="X30"/>
  <c r="O30"/>
  <c r="P30" s="1"/>
  <c r="G30"/>
  <c r="X29"/>
  <c r="O29"/>
  <c r="P29" s="1"/>
  <c r="G29"/>
  <c r="X28"/>
  <c r="O28"/>
  <c r="P28" s="1"/>
  <c r="G28"/>
  <c r="X27"/>
  <c r="O27"/>
  <c r="P27" s="1"/>
  <c r="G27"/>
  <c r="X26"/>
  <c r="O26"/>
  <c r="P26" s="1"/>
  <c r="G26"/>
  <c r="X25"/>
  <c r="O25"/>
  <c r="P25" s="1"/>
  <c r="G25"/>
  <c r="X24"/>
  <c r="O24"/>
  <c r="P24" s="1"/>
  <c r="G24"/>
  <c r="X23"/>
  <c r="O23"/>
  <c r="P23" s="1"/>
  <c r="G23"/>
  <c r="X22"/>
  <c r="O22"/>
  <c r="P22" s="1"/>
  <c r="G22"/>
  <c r="X21"/>
  <c r="O21"/>
  <c r="P21" s="1"/>
  <c r="G21"/>
  <c r="X20"/>
  <c r="O20"/>
  <c r="P20" s="1"/>
  <c r="G20"/>
  <c r="X19"/>
  <c r="O19"/>
  <c r="P19" s="1"/>
  <c r="G19"/>
  <c r="X18"/>
  <c r="O18"/>
  <c r="P18" s="1"/>
  <c r="G18"/>
  <c r="X17"/>
  <c r="O17"/>
  <c r="P17" s="1"/>
  <c r="G17"/>
  <c r="X16"/>
  <c r="O16"/>
  <c r="P16" s="1"/>
  <c r="G16"/>
  <c r="X15"/>
  <c r="O15"/>
  <c r="P15" s="1"/>
  <c r="G15"/>
  <c r="X14"/>
  <c r="O14"/>
  <c r="P14" s="1"/>
  <c r="G14"/>
  <c r="X13"/>
  <c r="O13"/>
  <c r="P13" s="1"/>
  <c r="G13"/>
  <c r="X12"/>
  <c r="O12"/>
  <c r="P12" s="1"/>
  <c r="G12"/>
  <c r="X11"/>
  <c r="O11"/>
  <c r="P11" s="1"/>
  <c r="G11"/>
  <c r="X10"/>
  <c r="O10"/>
  <c r="P10" s="1"/>
  <c r="G10"/>
  <c r="X9"/>
  <c r="O9"/>
  <c r="P9" s="1"/>
  <c r="L9"/>
  <c r="G9"/>
  <c r="Y39" l="1"/>
  <c r="Y23"/>
  <c r="Y24"/>
  <c r="Y55"/>
  <c r="Y15"/>
  <c r="Y16"/>
  <c r="Y31"/>
  <c r="Y47"/>
  <c r="Y11"/>
  <c r="Y12"/>
  <c r="Y19"/>
  <c r="Y20"/>
  <c r="Y27"/>
  <c r="Y35"/>
  <c r="Y43"/>
  <c r="Y51"/>
  <c r="Y9"/>
  <c r="Y13"/>
  <c r="Y17"/>
  <c r="Y21"/>
  <c r="Y25"/>
  <c r="Y29"/>
  <c r="Y33"/>
  <c r="Y37"/>
  <c r="Y41"/>
  <c r="Y45"/>
  <c r="Y49"/>
  <c r="Y53"/>
  <c r="Y10"/>
  <c r="Y14"/>
  <c r="Y18"/>
  <c r="Y22"/>
  <c r="Y26"/>
  <c r="Y30"/>
  <c r="Y34"/>
  <c r="Y38"/>
  <c r="Y42"/>
  <c r="Y46"/>
  <c r="Y50"/>
  <c r="Y54"/>
  <c r="Y28"/>
  <c r="Y32"/>
  <c r="Y36"/>
  <c r="Y40"/>
  <c r="Y44"/>
  <c r="Y48"/>
  <c r="Y52"/>
  <c r="X827" l="1"/>
  <c r="O827"/>
  <c r="P827" s="1"/>
  <c r="G827"/>
  <c r="X826"/>
  <c r="O826"/>
  <c r="P826" s="1"/>
  <c r="G826"/>
  <c r="X825"/>
  <c r="O825"/>
  <c r="P825" s="1"/>
  <c r="G825"/>
  <c r="X824"/>
  <c r="O824"/>
  <c r="P824" s="1"/>
  <c r="G824"/>
  <c r="X823"/>
  <c r="O823"/>
  <c r="P823" s="1"/>
  <c r="G823"/>
  <c r="X822"/>
  <c r="O822"/>
  <c r="P822" s="1"/>
  <c r="G822"/>
  <c r="X821"/>
  <c r="O821"/>
  <c r="P821" s="1"/>
  <c r="G821"/>
  <c r="X820"/>
  <c r="O820"/>
  <c r="P820" s="1"/>
  <c r="G820"/>
  <c r="X819"/>
  <c r="O819"/>
  <c r="P819" s="1"/>
  <c r="G819"/>
  <c r="X818"/>
  <c r="O818"/>
  <c r="P818" s="1"/>
  <c r="G818"/>
  <c r="X817"/>
  <c r="O817"/>
  <c r="P817" s="1"/>
  <c r="G817"/>
  <c r="X816"/>
  <c r="O816"/>
  <c r="P816" s="1"/>
  <c r="G816"/>
  <c r="X815"/>
  <c r="O815"/>
  <c r="P815" s="1"/>
  <c r="G815"/>
  <c r="X814"/>
  <c r="O814"/>
  <c r="P814" s="1"/>
  <c r="G814"/>
  <c r="X813"/>
  <c r="O813"/>
  <c r="P813" s="1"/>
  <c r="G813"/>
  <c r="X812"/>
  <c r="O812"/>
  <c r="P812" s="1"/>
  <c r="G812"/>
  <c r="X811"/>
  <c r="O811"/>
  <c r="P811" s="1"/>
  <c r="G811"/>
  <c r="X810"/>
  <c r="O810"/>
  <c r="P810" s="1"/>
  <c r="G810"/>
  <c r="X809"/>
  <c r="O809"/>
  <c r="P809" s="1"/>
  <c r="G809"/>
  <c r="X808"/>
  <c r="O808"/>
  <c r="P808" s="1"/>
  <c r="G808"/>
  <c r="X807"/>
  <c r="O807"/>
  <c r="P807" s="1"/>
  <c r="G807"/>
  <c r="X806"/>
  <c r="O806"/>
  <c r="P806" s="1"/>
  <c r="G806"/>
  <c r="X805"/>
  <c r="O805"/>
  <c r="P805" s="1"/>
  <c r="G805"/>
  <c r="X804"/>
  <c r="O804"/>
  <c r="P804" s="1"/>
  <c r="G804"/>
  <c r="X803"/>
  <c r="O803"/>
  <c r="P803" s="1"/>
  <c r="G803"/>
  <c r="X802"/>
  <c r="O802"/>
  <c r="P802" s="1"/>
  <c r="G802"/>
  <c r="X801"/>
  <c r="O801"/>
  <c r="P801" s="1"/>
  <c r="G801"/>
  <c r="X800"/>
  <c r="O800"/>
  <c r="P800" s="1"/>
  <c r="G800"/>
  <c r="X799"/>
  <c r="O799"/>
  <c r="P799" s="1"/>
  <c r="G799"/>
  <c r="X798"/>
  <c r="O798"/>
  <c r="P798" s="1"/>
  <c r="G798"/>
  <c r="X797"/>
  <c r="O797"/>
  <c r="P797" s="1"/>
  <c r="G797"/>
  <c r="X796"/>
  <c r="O796"/>
  <c r="P796" s="1"/>
  <c r="G796"/>
  <c r="X795"/>
  <c r="O795"/>
  <c r="P795" s="1"/>
  <c r="G795"/>
  <c r="X794"/>
  <c r="O794"/>
  <c r="P794" s="1"/>
  <c r="G794"/>
  <c r="X793"/>
  <c r="O793"/>
  <c r="P793" s="1"/>
  <c r="G793"/>
  <c r="X792"/>
  <c r="O792"/>
  <c r="P792" s="1"/>
  <c r="G792"/>
  <c r="X791"/>
  <c r="O791"/>
  <c r="P791" s="1"/>
  <c r="G791"/>
  <c r="X790"/>
  <c r="O790"/>
  <c r="P790" s="1"/>
  <c r="G790"/>
  <c r="X789"/>
  <c r="O789"/>
  <c r="P789" s="1"/>
  <c r="G789"/>
  <c r="X788"/>
  <c r="O788"/>
  <c r="P788" s="1"/>
  <c r="G788"/>
  <c r="Y789" l="1"/>
  <c r="Y791"/>
  <c r="Y793"/>
  <c r="Y795"/>
  <c r="Y797"/>
  <c r="Y799"/>
  <c r="Y801"/>
  <c r="Y803"/>
  <c r="Y805"/>
  <c r="Y807"/>
  <c r="Y809"/>
  <c r="Y811"/>
  <c r="Y813"/>
  <c r="Y815"/>
  <c r="Y817"/>
  <c r="Y819"/>
  <c r="Y821"/>
  <c r="Y823"/>
  <c r="Y825"/>
  <c r="Y827"/>
  <c r="Y788"/>
  <c r="Y790"/>
  <c r="Y792"/>
  <c r="Y794"/>
  <c r="Y796"/>
  <c r="Y798"/>
  <c r="Y800"/>
  <c r="Y802"/>
  <c r="Y804"/>
  <c r="Y806"/>
  <c r="Y808"/>
  <c r="Y810"/>
  <c r="Y812"/>
  <c r="Y814"/>
  <c r="Y816"/>
  <c r="Y818"/>
  <c r="Y820"/>
  <c r="Y822"/>
  <c r="Y824"/>
  <c r="Y826"/>
  <c r="X785" l="1"/>
  <c r="O785"/>
  <c r="P785" s="1"/>
  <c r="L785"/>
  <c r="X784"/>
  <c r="O784"/>
  <c r="P784" s="1"/>
  <c r="G784"/>
  <c r="X783"/>
  <c r="O783"/>
  <c r="P783" s="1"/>
  <c r="G783"/>
  <c r="X782"/>
  <c r="O782"/>
  <c r="P782" s="1"/>
  <c r="G782"/>
  <c r="X781"/>
  <c r="O781"/>
  <c r="P781" s="1"/>
  <c r="G781"/>
  <c r="X780"/>
  <c r="O780"/>
  <c r="P780" s="1"/>
  <c r="G780"/>
  <c r="X779"/>
  <c r="O779"/>
  <c r="P779" s="1"/>
  <c r="G779"/>
  <c r="X778"/>
  <c r="O778"/>
  <c r="P778" s="1"/>
  <c r="G778"/>
  <c r="X777"/>
  <c r="O777"/>
  <c r="P777" s="1"/>
  <c r="G777"/>
  <c r="X776"/>
  <c r="O776"/>
  <c r="P776" s="1"/>
  <c r="G776"/>
  <c r="X775"/>
  <c r="O775"/>
  <c r="P775" s="1"/>
  <c r="G775"/>
  <c r="X774"/>
  <c r="O774"/>
  <c r="P774" s="1"/>
  <c r="G774"/>
  <c r="X773"/>
  <c r="O773"/>
  <c r="P773" s="1"/>
  <c r="G773"/>
  <c r="X772"/>
  <c r="O772"/>
  <c r="P772" s="1"/>
  <c r="G772"/>
  <c r="X771"/>
  <c r="O771"/>
  <c r="P771" s="1"/>
  <c r="G771"/>
  <c r="X770"/>
  <c r="O770"/>
  <c r="P770" s="1"/>
  <c r="G770"/>
  <c r="X769"/>
  <c r="O769"/>
  <c r="P769" s="1"/>
  <c r="G769"/>
  <c r="X768"/>
  <c r="O768"/>
  <c r="P768" s="1"/>
  <c r="G768"/>
  <c r="X767"/>
  <c r="O767"/>
  <c r="P767" s="1"/>
  <c r="G767"/>
  <c r="X766"/>
  <c r="O766"/>
  <c r="P766" s="1"/>
  <c r="G766"/>
  <c r="X765"/>
  <c r="O765"/>
  <c r="P765" s="1"/>
  <c r="G765"/>
  <c r="X764"/>
  <c r="O764"/>
  <c r="P764" s="1"/>
  <c r="G764"/>
  <c r="X763"/>
  <c r="O763"/>
  <c r="P763" s="1"/>
  <c r="G763"/>
  <c r="X762"/>
  <c r="O762"/>
  <c r="P762" s="1"/>
  <c r="G762"/>
  <c r="X761"/>
  <c r="O761"/>
  <c r="P761" s="1"/>
  <c r="G761"/>
  <c r="X760"/>
  <c r="O760"/>
  <c r="P760" s="1"/>
  <c r="G760"/>
  <c r="X759"/>
  <c r="O759"/>
  <c r="P759" s="1"/>
  <c r="G759"/>
  <c r="X758"/>
  <c r="O758"/>
  <c r="P758" s="1"/>
  <c r="G758"/>
  <c r="X757"/>
  <c r="O757"/>
  <c r="P757" s="1"/>
  <c r="G757"/>
  <c r="X756"/>
  <c r="O756"/>
  <c r="P756" s="1"/>
  <c r="G756"/>
  <c r="X755"/>
  <c r="O755"/>
  <c r="P755" s="1"/>
  <c r="G755"/>
  <c r="X754"/>
  <c r="O754"/>
  <c r="P754" s="1"/>
  <c r="G754"/>
  <c r="X753"/>
  <c r="O753"/>
  <c r="P753" s="1"/>
  <c r="G753"/>
  <c r="Y774" l="1"/>
  <c r="Y766"/>
  <c r="Y758"/>
  <c r="Y754"/>
  <c r="Y762"/>
  <c r="Y770"/>
  <c r="Y753"/>
  <c r="Y756"/>
  <c r="Y757"/>
  <c r="Y760"/>
  <c r="Y761"/>
  <c r="Y764"/>
  <c r="Y765"/>
  <c r="Y768"/>
  <c r="Y769"/>
  <c r="Y772"/>
  <c r="Y773"/>
  <c r="Y776"/>
  <c r="Y778"/>
  <c r="Y780"/>
  <c r="Y782"/>
  <c r="Y784"/>
  <c r="Y755"/>
  <c r="Y759"/>
  <c r="Y763"/>
  <c r="Y767"/>
  <c r="Y771"/>
  <c r="Y775"/>
  <c r="Y777"/>
  <c r="Y779"/>
  <c r="Y781"/>
  <c r="Y783"/>
  <c r="O1122" l="1"/>
  <c r="P1122" s="1"/>
  <c r="X1122"/>
  <c r="L1122"/>
  <c r="O1121"/>
  <c r="P1121" s="1"/>
  <c r="X1121"/>
  <c r="L1121"/>
  <c r="O1120"/>
  <c r="P1120" s="1"/>
  <c r="X1120"/>
  <c r="L1120"/>
  <c r="O1119"/>
  <c r="P1119" s="1"/>
  <c r="X1119"/>
  <c r="L1119"/>
  <c r="G1122"/>
  <c r="G1121"/>
  <c r="G1120"/>
  <c r="G1119"/>
  <c r="O1085"/>
  <c r="P1085" s="1"/>
  <c r="L1086"/>
  <c r="L1087"/>
  <c r="L1088"/>
  <c r="L1089"/>
  <c r="L1090"/>
  <c r="L1091"/>
  <c r="L1092"/>
  <c r="L1093"/>
  <c r="L1094"/>
  <c r="L1095"/>
  <c r="L1096"/>
  <c r="L1097"/>
  <c r="L1098"/>
  <c r="L1099"/>
  <c r="L1100"/>
  <c r="L1101"/>
  <c r="L1102"/>
  <c r="L1103"/>
  <c r="L1104"/>
  <c r="L1105"/>
  <c r="L1106"/>
  <c r="L1107"/>
  <c r="L1108"/>
  <c r="L1109"/>
  <c r="L1110"/>
  <c r="L1111"/>
  <c r="L1112"/>
  <c r="L1113"/>
  <c r="L1114"/>
  <c r="L1115"/>
  <c r="L1116"/>
  <c r="L1117"/>
  <c r="L1118"/>
  <c r="L1085"/>
  <c r="G1085"/>
  <c r="G1086"/>
  <c r="G1087"/>
  <c r="G1088"/>
  <c r="G1089"/>
  <c r="G1090"/>
  <c r="G1091"/>
  <c r="G1092"/>
  <c r="G1093"/>
  <c r="G1094"/>
  <c r="G1095"/>
  <c r="G1096"/>
  <c r="G1097"/>
  <c r="G1098"/>
  <c r="G1099"/>
  <c r="G1100"/>
  <c r="G1101"/>
  <c r="G1102"/>
  <c r="G1103"/>
  <c r="G1104"/>
  <c r="G1105"/>
  <c r="G1106"/>
  <c r="G1107"/>
  <c r="G1108"/>
  <c r="G1109"/>
  <c r="G1110"/>
  <c r="G1111"/>
  <c r="G1112"/>
  <c r="G1113"/>
  <c r="G1114"/>
  <c r="G1115"/>
  <c r="G1116"/>
  <c r="G1117"/>
  <c r="G1118"/>
  <c r="G1084"/>
  <c r="O1086"/>
  <c r="O1087"/>
  <c r="P1087" s="1"/>
  <c r="O1088"/>
  <c r="P1088" s="1"/>
  <c r="O1089"/>
  <c r="P1089" s="1"/>
  <c r="O1090"/>
  <c r="P1090" s="1"/>
  <c r="O1091"/>
  <c r="P1091" s="1"/>
  <c r="O1092"/>
  <c r="P1092" s="1"/>
  <c r="O1093"/>
  <c r="P1093" s="1"/>
  <c r="O1094"/>
  <c r="P1094" s="1"/>
  <c r="O1095"/>
  <c r="P1095" s="1"/>
  <c r="O1096"/>
  <c r="P1096" s="1"/>
  <c r="O1097"/>
  <c r="P1097" s="1"/>
  <c r="O1098"/>
  <c r="P1098" s="1"/>
  <c r="O1099"/>
  <c r="P1099" s="1"/>
  <c r="O1100"/>
  <c r="P1100" s="1"/>
  <c r="O1101"/>
  <c r="P1101" s="1"/>
  <c r="O1102"/>
  <c r="P1102" s="1"/>
  <c r="O1103"/>
  <c r="P1103" s="1"/>
  <c r="O1104"/>
  <c r="P1104" s="1"/>
  <c r="O1105"/>
  <c r="P1105" s="1"/>
  <c r="O1106"/>
  <c r="P1106" s="1"/>
  <c r="O1107"/>
  <c r="P1107" s="1"/>
  <c r="O1108"/>
  <c r="P1108" s="1"/>
  <c r="O1109"/>
  <c r="P1109" s="1"/>
  <c r="O1110"/>
  <c r="P1110" s="1"/>
  <c r="O1111"/>
  <c r="P1111" s="1"/>
  <c r="O1112"/>
  <c r="P1112" s="1"/>
  <c r="O1113"/>
  <c r="P1113" s="1"/>
  <c r="O1114"/>
  <c r="P1114" s="1"/>
  <c r="O1115"/>
  <c r="P1115" s="1"/>
  <c r="O1116"/>
  <c r="P1116" s="1"/>
  <c r="O1117"/>
  <c r="P1117" s="1"/>
  <c r="O1118"/>
  <c r="P1118" s="1"/>
  <c r="O1084"/>
  <c r="X1084"/>
  <c r="X1085"/>
  <c r="X1086"/>
  <c r="X1087"/>
  <c r="X1088"/>
  <c r="X1089"/>
  <c r="X1090"/>
  <c r="X1091"/>
  <c r="X1092"/>
  <c r="X1093"/>
  <c r="X1094"/>
  <c r="X1095"/>
  <c r="X1096"/>
  <c r="X1097"/>
  <c r="X1098"/>
  <c r="X1099"/>
  <c r="X1100"/>
  <c r="X1101"/>
  <c r="X1102"/>
  <c r="X1103"/>
  <c r="X1104"/>
  <c r="X1105"/>
  <c r="X1106"/>
  <c r="X1107"/>
  <c r="X1108"/>
  <c r="X1109"/>
  <c r="X1110"/>
  <c r="X1111"/>
  <c r="X1112"/>
  <c r="X1113"/>
  <c r="X1114"/>
  <c r="X1115"/>
  <c r="X1116"/>
  <c r="X1117"/>
  <c r="X1118"/>
  <c r="P1084"/>
  <c r="P1086"/>
  <c r="L1084"/>
  <c r="L1123" l="1"/>
  <c r="W1130"/>
  <c r="W1129"/>
  <c r="W519"/>
  <c r="O1409" l="1"/>
  <c r="O1408"/>
  <c r="P1408" s="1"/>
  <c r="X1408"/>
  <c r="X1409"/>
  <c r="P1409"/>
  <c r="G1408"/>
  <c r="G1409"/>
  <c r="X1198" l="1"/>
  <c r="P1198"/>
  <c r="G1198"/>
  <c r="X1193"/>
  <c r="X1194"/>
  <c r="P1193"/>
  <c r="P1194"/>
  <c r="G1144"/>
  <c r="X1144"/>
  <c r="P1144"/>
  <c r="G1497" l="1"/>
  <c r="G1420"/>
  <c r="G1372"/>
  <c r="G1241"/>
  <c r="G1245"/>
  <c r="G1150"/>
  <c r="G1148"/>
  <c r="X461" l="1"/>
  <c r="O461"/>
  <c r="P461" s="1"/>
  <c r="G461"/>
  <c r="X460"/>
  <c r="O460"/>
  <c r="P460" s="1"/>
  <c r="G460"/>
  <c r="X459"/>
  <c r="O459"/>
  <c r="P459" s="1"/>
  <c r="G459"/>
  <c r="X458"/>
  <c r="O458"/>
  <c r="P458" s="1"/>
  <c r="G458"/>
  <c r="X457"/>
  <c r="O457"/>
  <c r="P457" s="1"/>
  <c r="G457"/>
  <c r="X456"/>
  <c r="O456"/>
  <c r="P456" s="1"/>
  <c r="G456"/>
  <c r="X455"/>
  <c r="O455"/>
  <c r="P455" s="1"/>
  <c r="G455"/>
  <c r="X454"/>
  <c r="O454"/>
  <c r="P454" s="1"/>
  <c r="G454"/>
  <c r="X453"/>
  <c r="O453"/>
  <c r="P453" s="1"/>
  <c r="G453"/>
  <c r="X452"/>
  <c r="O452"/>
  <c r="P452" s="1"/>
  <c r="G452"/>
  <c r="X451"/>
  <c r="O451"/>
  <c r="P451" s="1"/>
  <c r="G451"/>
  <c r="X450"/>
  <c r="O450"/>
  <c r="P450" s="1"/>
  <c r="G450"/>
  <c r="X449"/>
  <c r="O449"/>
  <c r="P449" s="1"/>
  <c r="G449"/>
  <c r="X448"/>
  <c r="O448"/>
  <c r="P448" s="1"/>
  <c r="G448"/>
  <c r="X447"/>
  <c r="O447"/>
  <c r="P447" s="1"/>
  <c r="G447"/>
  <c r="X446"/>
  <c r="O446"/>
  <c r="P446" s="1"/>
  <c r="G446"/>
  <c r="X445"/>
  <c r="O445"/>
  <c r="P445" s="1"/>
  <c r="G445"/>
  <c r="X444"/>
  <c r="O444"/>
  <c r="P444" s="1"/>
  <c r="G444"/>
  <c r="X443"/>
  <c r="O443"/>
  <c r="P443" s="1"/>
  <c r="G443"/>
  <c r="X442"/>
  <c r="O442"/>
  <c r="P442" s="1"/>
  <c r="G442"/>
  <c r="X441"/>
  <c r="O441"/>
  <c r="P441" s="1"/>
  <c r="G441"/>
  <c r="X440"/>
  <c r="O440"/>
  <c r="P440" s="1"/>
  <c r="G440"/>
  <c r="X439"/>
  <c r="O439"/>
  <c r="P439" s="1"/>
  <c r="G439"/>
  <c r="X438"/>
  <c r="O438"/>
  <c r="P438" s="1"/>
  <c r="G438"/>
  <c r="X437"/>
  <c r="O437"/>
  <c r="P437" s="1"/>
  <c r="G437"/>
  <c r="X436"/>
  <c r="O436"/>
  <c r="P436" s="1"/>
  <c r="G436"/>
  <c r="X435"/>
  <c r="O435"/>
  <c r="P435" s="1"/>
  <c r="G435"/>
  <c r="X434"/>
  <c r="O434"/>
  <c r="P434" s="1"/>
  <c r="G434"/>
  <c r="X433"/>
  <c r="O433"/>
  <c r="P433" s="1"/>
  <c r="G433"/>
  <c r="X432"/>
  <c r="O432"/>
  <c r="P432" s="1"/>
  <c r="G432"/>
  <c r="X431"/>
  <c r="O431"/>
  <c r="P431" s="1"/>
  <c r="G431"/>
  <c r="X430"/>
  <c r="O430"/>
  <c r="P430" s="1"/>
  <c r="G430"/>
  <c r="X429"/>
  <c r="O429"/>
  <c r="P429" s="1"/>
  <c r="G429"/>
  <c r="X428"/>
  <c r="O428"/>
  <c r="P428" s="1"/>
  <c r="G428"/>
  <c r="X427"/>
  <c r="O427"/>
  <c r="P427" s="1"/>
  <c r="G427"/>
  <c r="X426"/>
  <c r="O426"/>
  <c r="P426" s="1"/>
  <c r="G426"/>
  <c r="X425"/>
  <c r="O425"/>
  <c r="P425" s="1"/>
  <c r="G425"/>
  <c r="X424"/>
  <c r="O424"/>
  <c r="P424" s="1"/>
  <c r="G424"/>
  <c r="X423"/>
  <c r="O423"/>
  <c r="P423" s="1"/>
  <c r="G423"/>
  <c r="X422"/>
  <c r="O422"/>
  <c r="P422" s="1"/>
  <c r="G422"/>
  <c r="X421"/>
  <c r="O421"/>
  <c r="P421" s="1"/>
  <c r="G421"/>
  <c r="X420"/>
  <c r="O420"/>
  <c r="P420" s="1"/>
  <c r="G420"/>
  <c r="X419"/>
  <c r="O419"/>
  <c r="P419" s="1"/>
  <c r="G419"/>
  <c r="X418"/>
  <c r="O418"/>
  <c r="P418" s="1"/>
  <c r="G418"/>
  <c r="X417"/>
  <c r="O417"/>
  <c r="P417" s="1"/>
  <c r="G417"/>
  <c r="X416"/>
  <c r="O416"/>
  <c r="P416" s="1"/>
  <c r="G416"/>
  <c r="X415"/>
  <c r="O415"/>
  <c r="P415" s="1"/>
  <c r="G415"/>
  <c r="X414"/>
  <c r="O414"/>
  <c r="P414" s="1"/>
  <c r="G414"/>
  <c r="X413"/>
  <c r="O413"/>
  <c r="P413" s="1"/>
  <c r="G413"/>
  <c r="X412"/>
  <c r="O412"/>
  <c r="P412" s="1"/>
  <c r="G412"/>
  <c r="X411"/>
  <c r="O411"/>
  <c r="P411" s="1"/>
  <c r="G411"/>
  <c r="X410"/>
  <c r="O410"/>
  <c r="P410" s="1"/>
  <c r="G410"/>
  <c r="X409"/>
  <c r="O409"/>
  <c r="P409" s="1"/>
  <c r="G409"/>
  <c r="X408"/>
  <c r="O408"/>
  <c r="P408" s="1"/>
  <c r="G408"/>
  <c r="X407"/>
  <c r="O407"/>
  <c r="P407" s="1"/>
  <c r="G407"/>
  <c r="X406"/>
  <c r="O406"/>
  <c r="P406" s="1"/>
  <c r="G406"/>
  <c r="X405"/>
  <c r="O405"/>
  <c r="P405" s="1"/>
  <c r="G405"/>
  <c r="X404"/>
  <c r="O404"/>
  <c r="P404" s="1"/>
  <c r="G404"/>
  <c r="X403"/>
  <c r="O403"/>
  <c r="P403" s="1"/>
  <c r="G403"/>
  <c r="X402"/>
  <c r="O402"/>
  <c r="P402" s="1"/>
  <c r="G402"/>
  <c r="X401"/>
  <c r="O401"/>
  <c r="P401" s="1"/>
  <c r="G401"/>
  <c r="X400"/>
  <c r="O400"/>
  <c r="P400" s="1"/>
  <c r="G400"/>
  <c r="X399"/>
  <c r="O399"/>
  <c r="P399" s="1"/>
  <c r="G399"/>
  <c r="X398"/>
  <c r="O398"/>
  <c r="P398" s="1"/>
  <c r="G398"/>
  <c r="X397"/>
  <c r="O397"/>
  <c r="P397" s="1"/>
  <c r="G397"/>
  <c r="X396"/>
  <c r="O396"/>
  <c r="P396" s="1"/>
  <c r="G396"/>
  <c r="X395"/>
  <c r="O395"/>
  <c r="P395" s="1"/>
  <c r="G395"/>
  <c r="X394"/>
  <c r="O394"/>
  <c r="P394" s="1"/>
  <c r="G394"/>
  <c r="X393"/>
  <c r="O393"/>
  <c r="P393" s="1"/>
  <c r="G393"/>
  <c r="X392"/>
  <c r="O392"/>
  <c r="P392" s="1"/>
  <c r="G392"/>
  <c r="X391"/>
  <c r="O391"/>
  <c r="P391" s="1"/>
  <c r="G391"/>
  <c r="X390"/>
  <c r="O390"/>
  <c r="P390" s="1"/>
  <c r="G390"/>
  <c r="X389"/>
  <c r="O389"/>
  <c r="P389" s="1"/>
  <c r="G389"/>
  <c r="X388"/>
  <c r="O388"/>
  <c r="P388" s="1"/>
  <c r="G388"/>
  <c r="X387"/>
  <c r="O387"/>
  <c r="P387" s="1"/>
  <c r="G387"/>
  <c r="X386"/>
  <c r="O386"/>
  <c r="P386" s="1"/>
  <c r="G386"/>
  <c r="X385"/>
  <c r="O385"/>
  <c r="P385" s="1"/>
  <c r="G385"/>
  <c r="X384"/>
  <c r="O384"/>
  <c r="P384" s="1"/>
  <c r="G384"/>
  <c r="X383"/>
  <c r="O383"/>
  <c r="P383" s="1"/>
  <c r="G383"/>
  <c r="Y388" l="1"/>
  <c r="Y392"/>
  <c r="Y431"/>
  <c r="Y432"/>
  <c r="Y423"/>
  <c r="Y447"/>
  <c r="Y448"/>
  <c r="Y456"/>
  <c r="Y455"/>
  <c r="Y440"/>
  <c r="Y439"/>
  <c r="Y424"/>
  <c r="Y395"/>
  <c r="Y396"/>
  <c r="Y400"/>
  <c r="Y408"/>
  <c r="Y412"/>
  <c r="Y420"/>
  <c r="Y427"/>
  <c r="Y428"/>
  <c r="Y435"/>
  <c r="Y443"/>
  <c r="Y444"/>
  <c r="Y451"/>
  <c r="Y452"/>
  <c r="Y459"/>
  <c r="Y460"/>
  <c r="Y385"/>
  <c r="Y386"/>
  <c r="Y389"/>
  <c r="Y390"/>
  <c r="Y393"/>
  <c r="Y394"/>
  <c r="Y397"/>
  <c r="Y398"/>
  <c r="Y401"/>
  <c r="Y402"/>
  <c r="Y405"/>
  <c r="Y406"/>
  <c r="Y409"/>
  <c r="Y410"/>
  <c r="Y413"/>
  <c r="Y414"/>
  <c r="Y417"/>
  <c r="Y418"/>
  <c r="Y421"/>
  <c r="Y422"/>
  <c r="Y425"/>
  <c r="Y426"/>
  <c r="Y429"/>
  <c r="Y430"/>
  <c r="Y433"/>
  <c r="Y434"/>
  <c r="Y437"/>
  <c r="Y438"/>
  <c r="Y441"/>
  <c r="Y442"/>
  <c r="Y445"/>
  <c r="Y446"/>
  <c r="Y449"/>
  <c r="Y453"/>
  <c r="Y457"/>
  <c r="Y461"/>
  <c r="Y383"/>
  <c r="Y384"/>
  <c r="Y387"/>
  <c r="Y391"/>
  <c r="Y399"/>
  <c r="Y403"/>
  <c r="Y404"/>
  <c r="Y407"/>
  <c r="Y411"/>
  <c r="Y415"/>
  <c r="Y416"/>
  <c r="Y419"/>
  <c r="Y436"/>
  <c r="Y450"/>
  <c r="Y454"/>
  <c r="Y458"/>
  <c r="X95"/>
  <c r="O95"/>
  <c r="P95" s="1"/>
  <c r="G95"/>
  <c r="X94"/>
  <c r="O94"/>
  <c r="P94" s="1"/>
  <c r="G94"/>
  <c r="X93"/>
  <c r="O93"/>
  <c r="P93" s="1"/>
  <c r="G93"/>
  <c r="X92"/>
  <c r="O92"/>
  <c r="P92" s="1"/>
  <c r="G92"/>
  <c r="X91"/>
  <c r="O91"/>
  <c r="P91" s="1"/>
  <c r="G91"/>
  <c r="X90"/>
  <c r="O90"/>
  <c r="P90" s="1"/>
  <c r="G90"/>
  <c r="X89"/>
  <c r="O89"/>
  <c r="P89" s="1"/>
  <c r="G89"/>
  <c r="X88"/>
  <c r="O88"/>
  <c r="P88" s="1"/>
  <c r="G88"/>
  <c r="X87"/>
  <c r="O87"/>
  <c r="P87" s="1"/>
  <c r="G87"/>
  <c r="X86"/>
  <c r="O86"/>
  <c r="P86" s="1"/>
  <c r="G86"/>
  <c r="X85"/>
  <c r="O85"/>
  <c r="P85" s="1"/>
  <c r="G85"/>
  <c r="X84"/>
  <c r="O84"/>
  <c r="P84" s="1"/>
  <c r="G84"/>
  <c r="X83"/>
  <c r="O83"/>
  <c r="P83" s="1"/>
  <c r="G83"/>
  <c r="X82"/>
  <c r="O82"/>
  <c r="P82" s="1"/>
  <c r="G82"/>
  <c r="X81"/>
  <c r="O81"/>
  <c r="P81" s="1"/>
  <c r="G81"/>
  <c r="X80"/>
  <c r="O80"/>
  <c r="P80" s="1"/>
  <c r="G80"/>
  <c r="X79"/>
  <c r="O79"/>
  <c r="P79" s="1"/>
  <c r="G79"/>
  <c r="X78"/>
  <c r="O78"/>
  <c r="P78" s="1"/>
  <c r="G78"/>
  <c r="Y83" l="1"/>
  <c r="Y91"/>
  <c r="Y79"/>
  <c r="Y87"/>
  <c r="Y93"/>
  <c r="Y78"/>
  <c r="Y81"/>
  <c r="Y82"/>
  <c r="Y85"/>
  <c r="Y86"/>
  <c r="Y89"/>
  <c r="Y90"/>
  <c r="Y92"/>
  <c r="Y95"/>
  <c r="Y80"/>
  <c r="Y84"/>
  <c r="Y88"/>
  <c r="Y94"/>
  <c r="X718"/>
  <c r="O718"/>
  <c r="P718" s="1"/>
  <c r="G718"/>
  <c r="X717"/>
  <c r="O717"/>
  <c r="P717" s="1"/>
  <c r="G717"/>
  <c r="X716"/>
  <c r="O716"/>
  <c r="P716" s="1"/>
  <c r="G716"/>
  <c r="X715"/>
  <c r="O715"/>
  <c r="P715" s="1"/>
  <c r="G715"/>
  <c r="X714"/>
  <c r="O714"/>
  <c r="P714" s="1"/>
  <c r="G714"/>
  <c r="X713"/>
  <c r="O713"/>
  <c r="P713" s="1"/>
  <c r="G713"/>
  <c r="X712"/>
  <c r="O712"/>
  <c r="P712" s="1"/>
  <c r="G712"/>
  <c r="X711"/>
  <c r="O711"/>
  <c r="P711" s="1"/>
  <c r="G711"/>
  <c r="X710"/>
  <c r="O710"/>
  <c r="P710" s="1"/>
  <c r="G710"/>
  <c r="X709"/>
  <c r="O709"/>
  <c r="P709" s="1"/>
  <c r="G709"/>
  <c r="X708"/>
  <c r="O708"/>
  <c r="P708" s="1"/>
  <c r="G708"/>
  <c r="X707"/>
  <c r="O707"/>
  <c r="P707" s="1"/>
  <c r="G707"/>
  <c r="X706"/>
  <c r="O706"/>
  <c r="P706" s="1"/>
  <c r="G706"/>
  <c r="X705"/>
  <c r="O705"/>
  <c r="P705" s="1"/>
  <c r="G705"/>
  <c r="X704"/>
  <c r="O704"/>
  <c r="P704" s="1"/>
  <c r="G704"/>
  <c r="X703"/>
  <c r="O703"/>
  <c r="P703" s="1"/>
  <c r="G703"/>
  <c r="X702"/>
  <c r="O702"/>
  <c r="P702" s="1"/>
  <c r="G702"/>
  <c r="X701"/>
  <c r="O701"/>
  <c r="P701" s="1"/>
  <c r="G701"/>
  <c r="X700"/>
  <c r="O700"/>
  <c r="P700" s="1"/>
  <c r="G700"/>
  <c r="X699"/>
  <c r="O699"/>
  <c r="P699" s="1"/>
  <c r="G699"/>
  <c r="X698"/>
  <c r="O698"/>
  <c r="P698" s="1"/>
  <c r="G698"/>
  <c r="X697"/>
  <c r="O697"/>
  <c r="P697" s="1"/>
  <c r="G697"/>
  <c r="X696"/>
  <c r="O696"/>
  <c r="P696" s="1"/>
  <c r="G696"/>
  <c r="X695"/>
  <c r="O695"/>
  <c r="P695" s="1"/>
  <c r="G695"/>
  <c r="X694"/>
  <c r="O694"/>
  <c r="P694" s="1"/>
  <c r="G694"/>
  <c r="X693"/>
  <c r="O693"/>
  <c r="P693" s="1"/>
  <c r="G693"/>
  <c r="X692"/>
  <c r="O692"/>
  <c r="P692" s="1"/>
  <c r="G692"/>
  <c r="X691"/>
  <c r="O691"/>
  <c r="P691" s="1"/>
  <c r="G691"/>
  <c r="X690"/>
  <c r="O690"/>
  <c r="P690" s="1"/>
  <c r="G690"/>
  <c r="X689"/>
  <c r="O689"/>
  <c r="P689" s="1"/>
  <c r="G689"/>
  <c r="X688"/>
  <c r="O688"/>
  <c r="P688" s="1"/>
  <c r="G688"/>
  <c r="X687"/>
  <c r="O687"/>
  <c r="P687" s="1"/>
  <c r="G687"/>
  <c r="X686"/>
  <c r="O686"/>
  <c r="P686" s="1"/>
  <c r="G686"/>
  <c r="X685"/>
  <c r="O685"/>
  <c r="P685" s="1"/>
  <c r="G685"/>
  <c r="X684"/>
  <c r="O684"/>
  <c r="P684" s="1"/>
  <c r="G684"/>
  <c r="X683"/>
  <c r="O683"/>
  <c r="P683" s="1"/>
  <c r="G683"/>
  <c r="X682"/>
  <c r="O682"/>
  <c r="P682" s="1"/>
  <c r="G682"/>
  <c r="X681"/>
  <c r="O681"/>
  <c r="P681" s="1"/>
  <c r="G681"/>
  <c r="X680"/>
  <c r="O680"/>
  <c r="P680" s="1"/>
  <c r="G680"/>
  <c r="X679"/>
  <c r="O679"/>
  <c r="P679" s="1"/>
  <c r="G679"/>
  <c r="X678"/>
  <c r="O678"/>
  <c r="P678" s="1"/>
  <c r="G678"/>
  <c r="X677"/>
  <c r="O677"/>
  <c r="P677" s="1"/>
  <c r="G677"/>
  <c r="X676"/>
  <c r="O676"/>
  <c r="P676" s="1"/>
  <c r="G676"/>
  <c r="X675"/>
  <c r="O675"/>
  <c r="P675" s="1"/>
  <c r="G675"/>
  <c r="X674"/>
  <c r="O674"/>
  <c r="P674" s="1"/>
  <c r="G674"/>
  <c r="X673"/>
  <c r="O673"/>
  <c r="P673" s="1"/>
  <c r="G673"/>
  <c r="X672"/>
  <c r="O672"/>
  <c r="P672" s="1"/>
  <c r="G672"/>
  <c r="X671"/>
  <c r="O671"/>
  <c r="P671" s="1"/>
  <c r="G671"/>
  <c r="X670"/>
  <c r="O670"/>
  <c r="P670" s="1"/>
  <c r="G670"/>
  <c r="X669"/>
  <c r="O669"/>
  <c r="P669" s="1"/>
  <c r="G669"/>
  <c r="X668"/>
  <c r="O668"/>
  <c r="P668" s="1"/>
  <c r="G668"/>
  <c r="X667"/>
  <c r="O667"/>
  <c r="P667" s="1"/>
  <c r="G667"/>
  <c r="X666"/>
  <c r="O666"/>
  <c r="P666" s="1"/>
  <c r="G666"/>
  <c r="X665"/>
  <c r="O665"/>
  <c r="P665" s="1"/>
  <c r="G665"/>
  <c r="X664"/>
  <c r="O664"/>
  <c r="P664" s="1"/>
  <c r="G664"/>
  <c r="X663"/>
  <c r="O663"/>
  <c r="P663" s="1"/>
  <c r="G663"/>
  <c r="X662"/>
  <c r="O662"/>
  <c r="P662" s="1"/>
  <c r="G662"/>
  <c r="X661"/>
  <c r="O661"/>
  <c r="P661" s="1"/>
  <c r="G661"/>
  <c r="X660"/>
  <c r="O660"/>
  <c r="P660" s="1"/>
  <c r="G660"/>
  <c r="X659"/>
  <c r="O659"/>
  <c r="P659" s="1"/>
  <c r="G659"/>
  <c r="X658"/>
  <c r="O658"/>
  <c r="P658" s="1"/>
  <c r="G658"/>
  <c r="X657"/>
  <c r="O657"/>
  <c r="P657" s="1"/>
  <c r="G657"/>
  <c r="X656"/>
  <c r="O656"/>
  <c r="P656" s="1"/>
  <c r="G656"/>
  <c r="X655"/>
  <c r="O655"/>
  <c r="P655" s="1"/>
  <c r="G655"/>
  <c r="X654"/>
  <c r="O654"/>
  <c r="P654" s="1"/>
  <c r="G654"/>
  <c r="X653"/>
  <c r="O653"/>
  <c r="P653" s="1"/>
  <c r="G653"/>
  <c r="X652"/>
  <c r="O652"/>
  <c r="P652" s="1"/>
  <c r="G652"/>
  <c r="X651"/>
  <c r="O651"/>
  <c r="P651" s="1"/>
  <c r="G651"/>
  <c r="X650"/>
  <c r="O650"/>
  <c r="P650" s="1"/>
  <c r="G650"/>
  <c r="X649"/>
  <c r="O649"/>
  <c r="P649" s="1"/>
  <c r="G649"/>
  <c r="X648"/>
  <c r="O648"/>
  <c r="P648" s="1"/>
  <c r="G648"/>
  <c r="X647"/>
  <c r="O647"/>
  <c r="P647" s="1"/>
  <c r="G647"/>
  <c r="X646"/>
  <c r="O646"/>
  <c r="P646" s="1"/>
  <c r="G646"/>
  <c r="X645"/>
  <c r="O645"/>
  <c r="P645" s="1"/>
  <c r="G645"/>
  <c r="X644"/>
  <c r="O644"/>
  <c r="P644" s="1"/>
  <c r="G644"/>
  <c r="X643"/>
  <c r="O643"/>
  <c r="P643" s="1"/>
  <c r="G643"/>
  <c r="X642"/>
  <c r="O642"/>
  <c r="P642" s="1"/>
  <c r="G642"/>
  <c r="X641"/>
  <c r="O641"/>
  <c r="P641" s="1"/>
  <c r="G641"/>
  <c r="X640"/>
  <c r="O640"/>
  <c r="P640" s="1"/>
  <c r="G640"/>
  <c r="X639"/>
  <c r="O639"/>
  <c r="P639" s="1"/>
  <c r="G639"/>
  <c r="X638"/>
  <c r="O638"/>
  <c r="P638" s="1"/>
  <c r="G638"/>
  <c r="X637"/>
  <c r="O637"/>
  <c r="P637" s="1"/>
  <c r="G637"/>
  <c r="X636"/>
  <c r="O636"/>
  <c r="P636" s="1"/>
  <c r="G636"/>
  <c r="X635"/>
  <c r="O635"/>
  <c r="P635" s="1"/>
  <c r="G635"/>
  <c r="X634"/>
  <c r="O634"/>
  <c r="P634" s="1"/>
  <c r="G634"/>
  <c r="X633"/>
  <c r="O633"/>
  <c r="P633" s="1"/>
  <c r="G633"/>
  <c r="X632"/>
  <c r="O632"/>
  <c r="P632" s="1"/>
  <c r="G632"/>
  <c r="X631"/>
  <c r="O631"/>
  <c r="P631" s="1"/>
  <c r="G631"/>
  <c r="X630"/>
  <c r="O630"/>
  <c r="P630" s="1"/>
  <c r="G630"/>
  <c r="X629"/>
  <c r="O629"/>
  <c r="P629" s="1"/>
  <c r="G629"/>
  <c r="X628"/>
  <c r="O628"/>
  <c r="P628" s="1"/>
  <c r="G628"/>
  <c r="X627"/>
  <c r="O627"/>
  <c r="P627" s="1"/>
  <c r="G627"/>
  <c r="X626"/>
  <c r="O626"/>
  <c r="P626" s="1"/>
  <c r="G626"/>
  <c r="X625"/>
  <c r="O625"/>
  <c r="P625" s="1"/>
  <c r="G625"/>
  <c r="X624"/>
  <c r="O624"/>
  <c r="P624" s="1"/>
  <c r="G624"/>
  <c r="X623"/>
  <c r="O623"/>
  <c r="P623" s="1"/>
  <c r="G623"/>
  <c r="X622"/>
  <c r="O622"/>
  <c r="P622" s="1"/>
  <c r="G622"/>
  <c r="X621"/>
  <c r="O621"/>
  <c r="P621" s="1"/>
  <c r="G621"/>
  <c r="X620"/>
  <c r="O620"/>
  <c r="P620" s="1"/>
  <c r="G620"/>
  <c r="X619"/>
  <c r="O619"/>
  <c r="P619" s="1"/>
  <c r="G619"/>
  <c r="X618"/>
  <c r="O618"/>
  <c r="P618" s="1"/>
  <c r="G618"/>
  <c r="X617"/>
  <c r="O617"/>
  <c r="P617" s="1"/>
  <c r="G617"/>
  <c r="X616"/>
  <c r="O616"/>
  <c r="P616" s="1"/>
  <c r="G616"/>
  <c r="X615"/>
  <c r="O615"/>
  <c r="P615" s="1"/>
  <c r="G615"/>
  <c r="X614"/>
  <c r="O614"/>
  <c r="P614" s="1"/>
  <c r="G614"/>
  <c r="X613"/>
  <c r="O613"/>
  <c r="P613" s="1"/>
  <c r="G613"/>
  <c r="X612"/>
  <c r="O612"/>
  <c r="P612" s="1"/>
  <c r="G612"/>
  <c r="X611"/>
  <c r="O611"/>
  <c r="P611" s="1"/>
  <c r="G611"/>
  <c r="X610"/>
  <c r="O610"/>
  <c r="P610" s="1"/>
  <c r="G610"/>
  <c r="X609"/>
  <c r="O609"/>
  <c r="P609" s="1"/>
  <c r="G609"/>
  <c r="X608"/>
  <c r="O608"/>
  <c r="P608" s="1"/>
  <c r="G608"/>
  <c r="X607"/>
  <c r="O607"/>
  <c r="P607" s="1"/>
  <c r="G607"/>
  <c r="X606"/>
  <c r="O606"/>
  <c r="P606" s="1"/>
  <c r="G606"/>
  <c r="X605"/>
  <c r="O605"/>
  <c r="P605" s="1"/>
  <c r="G605"/>
  <c r="X604"/>
  <c r="O604"/>
  <c r="P604" s="1"/>
  <c r="G604"/>
  <c r="X603"/>
  <c r="O603"/>
  <c r="P603" s="1"/>
  <c r="G603"/>
  <c r="X602"/>
  <c r="O602"/>
  <c r="P602" s="1"/>
  <c r="G602"/>
  <c r="X601"/>
  <c r="O601"/>
  <c r="P601" s="1"/>
  <c r="G601"/>
  <c r="X600"/>
  <c r="O600"/>
  <c r="P600" s="1"/>
  <c r="G600"/>
  <c r="X599"/>
  <c r="O599"/>
  <c r="P599" s="1"/>
  <c r="G599"/>
  <c r="X598"/>
  <c r="O598"/>
  <c r="P598" s="1"/>
  <c r="G598"/>
  <c r="X597"/>
  <c r="O597"/>
  <c r="P597" s="1"/>
  <c r="G597"/>
  <c r="X596"/>
  <c r="O596"/>
  <c r="P596" s="1"/>
  <c r="G596"/>
  <c r="X595"/>
  <c r="O595"/>
  <c r="P595" s="1"/>
  <c r="G595"/>
  <c r="X594"/>
  <c r="O594"/>
  <c r="P594" s="1"/>
  <c r="G594"/>
  <c r="X593"/>
  <c r="O593"/>
  <c r="P593" s="1"/>
  <c r="G593"/>
  <c r="X592"/>
  <c r="O592"/>
  <c r="P592" s="1"/>
  <c r="G592"/>
  <c r="X591"/>
  <c r="O591"/>
  <c r="P591" s="1"/>
  <c r="G591"/>
  <c r="X590"/>
  <c r="O590"/>
  <c r="P590" s="1"/>
  <c r="G590"/>
  <c r="X589"/>
  <c r="O589"/>
  <c r="P589" s="1"/>
  <c r="G589"/>
  <c r="X588"/>
  <c r="O588"/>
  <c r="P588" s="1"/>
  <c r="G588"/>
  <c r="X587"/>
  <c r="O587"/>
  <c r="P587" s="1"/>
  <c r="G587"/>
  <c r="X586"/>
  <c r="O586"/>
  <c r="P586" s="1"/>
  <c r="G586"/>
  <c r="X585"/>
  <c r="O585"/>
  <c r="P585" s="1"/>
  <c r="G585"/>
  <c r="X584"/>
  <c r="O584"/>
  <c r="P584" s="1"/>
  <c r="G584"/>
  <c r="X583"/>
  <c r="O583"/>
  <c r="P583" s="1"/>
  <c r="G583"/>
  <c r="X582"/>
  <c r="O582"/>
  <c r="P582" s="1"/>
  <c r="G582"/>
  <c r="X581"/>
  <c r="O581"/>
  <c r="P581" s="1"/>
  <c r="G581"/>
  <c r="X580"/>
  <c r="O580"/>
  <c r="P580" s="1"/>
  <c r="G580"/>
  <c r="X579"/>
  <c r="O579"/>
  <c r="P579" s="1"/>
  <c r="G579"/>
  <c r="X578"/>
  <c r="O578"/>
  <c r="P578" s="1"/>
  <c r="G578"/>
  <c r="X577"/>
  <c r="O577"/>
  <c r="P577" s="1"/>
  <c r="G577"/>
  <c r="X576"/>
  <c r="O576"/>
  <c r="P576" s="1"/>
  <c r="G576"/>
  <c r="X575"/>
  <c r="O575"/>
  <c r="P575" s="1"/>
  <c r="G575"/>
  <c r="X574"/>
  <c r="O574"/>
  <c r="P574" s="1"/>
  <c r="G574"/>
  <c r="X573"/>
  <c r="O573"/>
  <c r="P573" s="1"/>
  <c r="G573"/>
  <c r="X572"/>
  <c r="O572"/>
  <c r="P572" s="1"/>
  <c r="G572"/>
  <c r="X571"/>
  <c r="O571"/>
  <c r="P571" s="1"/>
  <c r="G571"/>
  <c r="X570"/>
  <c r="O570"/>
  <c r="P570" s="1"/>
  <c r="G570"/>
  <c r="X569"/>
  <c r="O569"/>
  <c r="P569" s="1"/>
  <c r="G569"/>
  <c r="X568"/>
  <c r="O568"/>
  <c r="P568" s="1"/>
  <c r="G568"/>
  <c r="X567"/>
  <c r="O567"/>
  <c r="P567" s="1"/>
  <c r="G567"/>
  <c r="X566"/>
  <c r="O566"/>
  <c r="P566" s="1"/>
  <c r="G566"/>
  <c r="X565"/>
  <c r="O565"/>
  <c r="P565" s="1"/>
  <c r="G565"/>
  <c r="X564"/>
  <c r="O564"/>
  <c r="P564" s="1"/>
  <c r="G564"/>
  <c r="X563"/>
  <c r="O563"/>
  <c r="P563" s="1"/>
  <c r="G563"/>
  <c r="X562"/>
  <c r="O562"/>
  <c r="P562" s="1"/>
  <c r="G562"/>
  <c r="X561"/>
  <c r="O561"/>
  <c r="P561" s="1"/>
  <c r="G561"/>
  <c r="X560"/>
  <c r="O560"/>
  <c r="P560" s="1"/>
  <c r="G560"/>
  <c r="X559"/>
  <c r="O559"/>
  <c r="P559" s="1"/>
  <c r="G559"/>
  <c r="X558"/>
  <c r="O558"/>
  <c r="P558" s="1"/>
  <c r="G558"/>
  <c r="X557"/>
  <c r="O557"/>
  <c r="P557" s="1"/>
  <c r="G557"/>
  <c r="X556"/>
  <c r="O556"/>
  <c r="P556" s="1"/>
  <c r="G556"/>
  <c r="X555"/>
  <c r="O555"/>
  <c r="P555" s="1"/>
  <c r="G555"/>
  <c r="X554"/>
  <c r="O554"/>
  <c r="P554" s="1"/>
  <c r="G554"/>
  <c r="X553"/>
  <c r="O553"/>
  <c r="P553" s="1"/>
  <c r="G553"/>
  <c r="X552"/>
  <c r="O552"/>
  <c r="P552" s="1"/>
  <c r="G552"/>
  <c r="X551"/>
  <c r="O551"/>
  <c r="P551" s="1"/>
  <c r="G551"/>
  <c r="X550"/>
  <c r="O550"/>
  <c r="P550" s="1"/>
  <c r="G550"/>
  <c r="X549"/>
  <c r="O549"/>
  <c r="P549" s="1"/>
  <c r="G549"/>
  <c r="X548"/>
  <c r="O548"/>
  <c r="P548" s="1"/>
  <c r="G548"/>
  <c r="X547"/>
  <c r="O547"/>
  <c r="P547" s="1"/>
  <c r="G547"/>
  <c r="X546"/>
  <c r="O546"/>
  <c r="P546" s="1"/>
  <c r="G546"/>
  <c r="X545"/>
  <c r="O545"/>
  <c r="P545" s="1"/>
  <c r="G545"/>
  <c r="X544"/>
  <c r="O544"/>
  <c r="P544" s="1"/>
  <c r="G544"/>
  <c r="X543"/>
  <c r="O543"/>
  <c r="P543" s="1"/>
  <c r="G543"/>
  <c r="X542"/>
  <c r="O542"/>
  <c r="P542" s="1"/>
  <c r="G542"/>
  <c r="X541"/>
  <c r="O541"/>
  <c r="P541" s="1"/>
  <c r="G541"/>
  <c r="X540"/>
  <c r="O540"/>
  <c r="P540" s="1"/>
  <c r="G540"/>
  <c r="X539"/>
  <c r="O539"/>
  <c r="P539" s="1"/>
  <c r="G539"/>
  <c r="X538"/>
  <c r="O538"/>
  <c r="P538" s="1"/>
  <c r="G538"/>
  <c r="X537"/>
  <c r="O537"/>
  <c r="P537" s="1"/>
  <c r="G537"/>
  <c r="X536"/>
  <c r="O536"/>
  <c r="P536" s="1"/>
  <c r="G536"/>
  <c r="X535"/>
  <c r="O535"/>
  <c r="P535" s="1"/>
  <c r="G535"/>
  <c r="X534"/>
  <c r="O534"/>
  <c r="P534" s="1"/>
  <c r="G534"/>
  <c r="X533"/>
  <c r="O533"/>
  <c r="P533" s="1"/>
  <c r="G533"/>
  <c r="X532"/>
  <c r="O532"/>
  <c r="P532" s="1"/>
  <c r="G532"/>
  <c r="X531"/>
  <c r="O531"/>
  <c r="P531" s="1"/>
  <c r="G531"/>
  <c r="X530"/>
  <c r="O530"/>
  <c r="P530" s="1"/>
  <c r="G530"/>
  <c r="Y543" l="1"/>
  <c r="Y579"/>
  <c r="Y609"/>
  <c r="Y617"/>
  <c r="Y625"/>
  <c r="Y567"/>
  <c r="Y578"/>
  <c r="Y601"/>
  <c r="Y535"/>
  <c r="Y536"/>
  <c r="Y586"/>
  <c r="Y587"/>
  <c r="Y608"/>
  <c r="Y624"/>
  <c r="Y640"/>
  <c r="Y656"/>
  <c r="Y672"/>
  <c r="Y688"/>
  <c r="Y704"/>
  <c r="Y600"/>
  <c r="Y616"/>
  <c r="Y632"/>
  <c r="Y648"/>
  <c r="Y664"/>
  <c r="Y680"/>
  <c r="Y696"/>
  <c r="Y712"/>
  <c r="Y531"/>
  <c r="Y532"/>
  <c r="Y539"/>
  <c r="Y540"/>
  <c r="Y546"/>
  <c r="Y550"/>
  <c r="Y571"/>
  <c r="Y574"/>
  <c r="Y575"/>
  <c r="Y582"/>
  <c r="Y583"/>
  <c r="Y590"/>
  <c r="Y591"/>
  <c r="Y597"/>
  <c r="Y604"/>
  <c r="Y605"/>
  <c r="Y612"/>
  <c r="Y613"/>
  <c r="Y620"/>
  <c r="Y621"/>
  <c r="Y628"/>
  <c r="Y629"/>
  <c r="Y636"/>
  <c r="Y637"/>
  <c r="Y644"/>
  <c r="Y652"/>
  <c r="Y660"/>
  <c r="Y668"/>
  <c r="Y676"/>
  <c r="Y684"/>
  <c r="Y692"/>
  <c r="Y700"/>
  <c r="Y708"/>
  <c r="Y716"/>
  <c r="Y545"/>
  <c r="Y549"/>
  <c r="Y553"/>
  <c r="Y554"/>
  <c r="Y557"/>
  <c r="Y558"/>
  <c r="Y561"/>
  <c r="Y562"/>
  <c r="Y565"/>
  <c r="Y566"/>
  <c r="Y569"/>
  <c r="Y570"/>
  <c r="Y573"/>
  <c r="Y576"/>
  <c r="Y577"/>
  <c r="Y580"/>
  <c r="Y581"/>
  <c r="Y584"/>
  <c r="Y585"/>
  <c r="Y588"/>
  <c r="Y589"/>
  <c r="Y592"/>
  <c r="Y593"/>
  <c r="Y533"/>
  <c r="Y537"/>
  <c r="Y541"/>
  <c r="Y547"/>
  <c r="Y551"/>
  <c r="Y555"/>
  <c r="Y559"/>
  <c r="Y563"/>
  <c r="Y594"/>
  <c r="Y598"/>
  <c r="Y602"/>
  <c r="Y606"/>
  <c r="Y610"/>
  <c r="Y614"/>
  <c r="Y618"/>
  <c r="Y622"/>
  <c r="Y626"/>
  <c r="Y630"/>
  <c r="Y634"/>
  <c r="Y635"/>
  <c r="Y638"/>
  <c r="Y639"/>
  <c r="Y642"/>
  <c r="Y643"/>
  <c r="Y646"/>
  <c r="Y647"/>
  <c r="Y650"/>
  <c r="Y651"/>
  <c r="Y654"/>
  <c r="Y655"/>
  <c r="Y658"/>
  <c r="Y659"/>
  <c r="Y662"/>
  <c r="Y663"/>
  <c r="Y666"/>
  <c r="Y667"/>
  <c r="Y670"/>
  <c r="Y671"/>
  <c r="Y674"/>
  <c r="Y675"/>
  <c r="Y678"/>
  <c r="Y679"/>
  <c r="Y682"/>
  <c r="Y683"/>
  <c r="Y686"/>
  <c r="Y687"/>
  <c r="Y690"/>
  <c r="Y691"/>
  <c r="Y694"/>
  <c r="Y695"/>
  <c r="Y698"/>
  <c r="Y699"/>
  <c r="Y702"/>
  <c r="Y703"/>
  <c r="Y706"/>
  <c r="Y707"/>
  <c r="Y710"/>
  <c r="Y711"/>
  <c r="Y714"/>
  <c r="Y715"/>
  <c r="Y718"/>
  <c r="Y596"/>
  <c r="Y530"/>
  <c r="Y534"/>
  <c r="Y538"/>
  <c r="Y542"/>
  <c r="Y544"/>
  <c r="Y548"/>
  <c r="Y552"/>
  <c r="Y556"/>
  <c r="Y560"/>
  <c r="Y564"/>
  <c r="Y568"/>
  <c r="Y572"/>
  <c r="Y595"/>
  <c r="Y599"/>
  <c r="Y603"/>
  <c r="Y607"/>
  <c r="Y611"/>
  <c r="Y615"/>
  <c r="Y619"/>
  <c r="Y623"/>
  <c r="Y627"/>
  <c r="Y631"/>
  <c r="Y633"/>
  <c r="Y641"/>
  <c r="Y645"/>
  <c r="Y649"/>
  <c r="Y653"/>
  <c r="Y657"/>
  <c r="Y661"/>
  <c r="Y665"/>
  <c r="Y669"/>
  <c r="Y673"/>
  <c r="Y677"/>
  <c r="Y681"/>
  <c r="Y685"/>
  <c r="Y689"/>
  <c r="Y693"/>
  <c r="Y697"/>
  <c r="Y701"/>
  <c r="Y705"/>
  <c r="Y709"/>
  <c r="Y713"/>
  <c r="Y717"/>
  <c r="X123" l="1"/>
  <c r="O123"/>
  <c r="P123" s="1"/>
  <c r="G123"/>
  <c r="X122"/>
  <c r="O122"/>
  <c r="P122" s="1"/>
  <c r="G122"/>
  <c r="X121"/>
  <c r="O121"/>
  <c r="P121" s="1"/>
  <c r="G121"/>
  <c r="X120"/>
  <c r="O120"/>
  <c r="P120" s="1"/>
  <c r="G120"/>
  <c r="X119"/>
  <c r="O119"/>
  <c r="P119" s="1"/>
  <c r="G119"/>
  <c r="X118"/>
  <c r="O118"/>
  <c r="P118" s="1"/>
  <c r="G118"/>
  <c r="X117"/>
  <c r="O117"/>
  <c r="P117" s="1"/>
  <c r="G117"/>
  <c r="Y117" l="1"/>
  <c r="Y118"/>
  <c r="Y121"/>
  <c r="Y122"/>
  <c r="Y119"/>
  <c r="Y123"/>
  <c r="Y120"/>
  <c r="X1083" l="1"/>
  <c r="P1083"/>
  <c r="G1083"/>
  <c r="X1082"/>
  <c r="P1082"/>
  <c r="G1082"/>
  <c r="X1081"/>
  <c r="P1081"/>
  <c r="G1081"/>
  <c r="X1080"/>
  <c r="P1080"/>
  <c r="G1080"/>
  <c r="X1079"/>
  <c r="P1079"/>
  <c r="G1079"/>
  <c r="X1078"/>
  <c r="P1078"/>
  <c r="G1078"/>
  <c r="X1077"/>
  <c r="P1077"/>
  <c r="G1077"/>
  <c r="X1076"/>
  <c r="P1076"/>
  <c r="G1076"/>
  <c r="X1075"/>
  <c r="P1075"/>
  <c r="G1075"/>
  <c r="X1074"/>
  <c r="P1074"/>
  <c r="G1074"/>
  <c r="X1073"/>
  <c r="P1073"/>
  <c r="G1073"/>
  <c r="X1072"/>
  <c r="P1072"/>
  <c r="G1072"/>
  <c r="X1071"/>
  <c r="P1071"/>
  <c r="G1071"/>
  <c r="X1070"/>
  <c r="P1070"/>
  <c r="G1070"/>
  <c r="X1069"/>
  <c r="P1069"/>
  <c r="G1069"/>
  <c r="X1068"/>
  <c r="P1068"/>
  <c r="G1068"/>
  <c r="X1067"/>
  <c r="P1067"/>
  <c r="G1067"/>
  <c r="X1066"/>
  <c r="P1066"/>
  <c r="G1066"/>
  <c r="X1065"/>
  <c r="P1065"/>
  <c r="G1065"/>
  <c r="X1064"/>
  <c r="P1064"/>
  <c r="G1064"/>
  <c r="X1063"/>
  <c r="P1063"/>
  <c r="G1063"/>
  <c r="X1062"/>
  <c r="P1062"/>
  <c r="G1062"/>
  <c r="X1061"/>
  <c r="P1061"/>
  <c r="G1061"/>
  <c r="X1060"/>
  <c r="P1060"/>
  <c r="G1060"/>
  <c r="X1059"/>
  <c r="P1059"/>
  <c r="G1059"/>
  <c r="X1058"/>
  <c r="P1058"/>
  <c r="G1058"/>
  <c r="X1057"/>
  <c r="P1057"/>
  <c r="G1057"/>
  <c r="X1056"/>
  <c r="P1056"/>
  <c r="G1056"/>
  <c r="X1055"/>
  <c r="P1055"/>
  <c r="G1055"/>
  <c r="X1054"/>
  <c r="P1054"/>
  <c r="G1054"/>
  <c r="X1053"/>
  <c r="P1053"/>
  <c r="G1053"/>
  <c r="X1052"/>
  <c r="P1052"/>
  <c r="G1052"/>
  <c r="X1051"/>
  <c r="P1051"/>
  <c r="G1051"/>
  <c r="X1050"/>
  <c r="P1050"/>
  <c r="G1050"/>
  <c r="X1049"/>
  <c r="P1049"/>
  <c r="G1049"/>
  <c r="X1048"/>
  <c r="P1048"/>
  <c r="G1048"/>
  <c r="X1047"/>
  <c r="P1047"/>
  <c r="G1047"/>
  <c r="X1046"/>
  <c r="P1046"/>
  <c r="G1046"/>
  <c r="X1045"/>
  <c r="P1045"/>
  <c r="G1045"/>
  <c r="X1044"/>
  <c r="P1044"/>
  <c r="G1044"/>
  <c r="X1043"/>
  <c r="P1043"/>
  <c r="G1043"/>
  <c r="X1042"/>
  <c r="P1042"/>
  <c r="G1042"/>
  <c r="X1041"/>
  <c r="P1041"/>
  <c r="G1041"/>
  <c r="X1040"/>
  <c r="P1040"/>
  <c r="G1040"/>
  <c r="X1039"/>
  <c r="P1039"/>
  <c r="G1039"/>
  <c r="X1038"/>
  <c r="O1038"/>
  <c r="P1038" s="1"/>
  <c r="G1038"/>
  <c r="X1037"/>
  <c r="O1037"/>
  <c r="P1037" s="1"/>
  <c r="G1037"/>
  <c r="X1036"/>
  <c r="O1036"/>
  <c r="P1036" s="1"/>
  <c r="G1036"/>
  <c r="X1035"/>
  <c r="O1035"/>
  <c r="P1035" s="1"/>
  <c r="G1035"/>
  <c r="X1034"/>
  <c r="O1034"/>
  <c r="P1034" s="1"/>
  <c r="G1034"/>
  <c r="X1033"/>
  <c r="O1033"/>
  <c r="P1033" s="1"/>
  <c r="G1033"/>
  <c r="X1032"/>
  <c r="O1032"/>
  <c r="P1032" s="1"/>
  <c r="G1032"/>
  <c r="X1031"/>
  <c r="O1031"/>
  <c r="P1031" s="1"/>
  <c r="G1031"/>
  <c r="X1030"/>
  <c r="O1030"/>
  <c r="P1030" s="1"/>
  <c r="G1030"/>
  <c r="X1029"/>
  <c r="O1029"/>
  <c r="P1029" s="1"/>
  <c r="G1029"/>
  <c r="X1028"/>
  <c r="O1028"/>
  <c r="P1028" s="1"/>
  <c r="G1028"/>
  <c r="X1027"/>
  <c r="O1027"/>
  <c r="P1027" s="1"/>
  <c r="G1027"/>
  <c r="X1026"/>
  <c r="O1026"/>
  <c r="P1026" s="1"/>
  <c r="G1026"/>
  <c r="X1025"/>
  <c r="O1025"/>
  <c r="P1025" s="1"/>
  <c r="G1025"/>
  <c r="X1024"/>
  <c r="O1024"/>
  <c r="P1024" s="1"/>
  <c r="G1024"/>
  <c r="X1023"/>
  <c r="O1023"/>
  <c r="P1023" s="1"/>
  <c r="G1023"/>
  <c r="X1022"/>
  <c r="O1022"/>
  <c r="P1022" s="1"/>
  <c r="G1022"/>
  <c r="X1021"/>
  <c r="O1021"/>
  <c r="P1021" s="1"/>
  <c r="G1021"/>
  <c r="X1020"/>
  <c r="O1020"/>
  <c r="P1020" s="1"/>
  <c r="G1020"/>
  <c r="X1019"/>
  <c r="O1019"/>
  <c r="P1019" s="1"/>
  <c r="G1019"/>
  <c r="X1018"/>
  <c r="O1018"/>
  <c r="P1018" s="1"/>
  <c r="G1018"/>
  <c r="X1017"/>
  <c r="O1017"/>
  <c r="P1017" s="1"/>
  <c r="G1017"/>
  <c r="X1016"/>
  <c r="O1016"/>
  <c r="P1016" s="1"/>
  <c r="G1016"/>
  <c r="X1015"/>
  <c r="O1015"/>
  <c r="P1015" s="1"/>
  <c r="G1015"/>
  <c r="X1014"/>
  <c r="O1014"/>
  <c r="P1014" s="1"/>
  <c r="G1014"/>
  <c r="X1013"/>
  <c r="O1013"/>
  <c r="P1013" s="1"/>
  <c r="G1013"/>
  <c r="X1012"/>
  <c r="O1012"/>
  <c r="P1012" s="1"/>
  <c r="G1012"/>
  <c r="X1011"/>
  <c r="O1011"/>
  <c r="P1011" s="1"/>
  <c r="G1011"/>
  <c r="X1010"/>
  <c r="O1010"/>
  <c r="P1010" s="1"/>
  <c r="G1010"/>
  <c r="X1009"/>
  <c r="O1009"/>
  <c r="P1009" s="1"/>
  <c r="G1009"/>
  <c r="X1008"/>
  <c r="O1008"/>
  <c r="P1008" s="1"/>
  <c r="G1008"/>
  <c r="X1007"/>
  <c r="O1007"/>
  <c r="P1007" s="1"/>
  <c r="G1007"/>
  <c r="X1006"/>
  <c r="O1006"/>
  <c r="P1006" s="1"/>
  <c r="G1006"/>
  <c r="X1005"/>
  <c r="O1005"/>
  <c r="P1005" s="1"/>
  <c r="G1005"/>
  <c r="X1004"/>
  <c r="O1004"/>
  <c r="P1004" s="1"/>
  <c r="G1004"/>
  <c r="X1003"/>
  <c r="O1003"/>
  <c r="P1003" s="1"/>
  <c r="G1003"/>
  <c r="X1002"/>
  <c r="O1002"/>
  <c r="P1002" s="1"/>
  <c r="G1002"/>
  <c r="X1001"/>
  <c r="O1001"/>
  <c r="P1001" s="1"/>
  <c r="G1001"/>
  <c r="X1000"/>
  <c r="O1000"/>
  <c r="P1000" s="1"/>
  <c r="G1000"/>
  <c r="X999"/>
  <c r="O999"/>
  <c r="P999" s="1"/>
  <c r="G999"/>
  <c r="X998"/>
  <c r="O998"/>
  <c r="P998" s="1"/>
  <c r="G998"/>
  <c r="X997"/>
  <c r="O997"/>
  <c r="P997" s="1"/>
  <c r="G997"/>
  <c r="X996"/>
  <c r="O996"/>
  <c r="P996" s="1"/>
  <c r="G996"/>
  <c r="X995"/>
  <c r="O995"/>
  <c r="P995" s="1"/>
  <c r="G995"/>
  <c r="X994"/>
  <c r="O994"/>
  <c r="P994" s="1"/>
  <c r="G994"/>
  <c r="X993"/>
  <c r="O993"/>
  <c r="P993" s="1"/>
  <c r="G993"/>
  <c r="X992"/>
  <c r="O992"/>
  <c r="P992" s="1"/>
  <c r="G992"/>
  <c r="X991"/>
  <c r="O991"/>
  <c r="P991" s="1"/>
  <c r="G991"/>
  <c r="X990"/>
  <c r="O990"/>
  <c r="P990" s="1"/>
  <c r="G990"/>
  <c r="X989"/>
  <c r="O989"/>
  <c r="P989" s="1"/>
  <c r="G989"/>
  <c r="X988"/>
  <c r="O988"/>
  <c r="P988" s="1"/>
  <c r="G988"/>
  <c r="X987"/>
  <c r="O987"/>
  <c r="P987" s="1"/>
  <c r="G987"/>
  <c r="X986"/>
  <c r="O986"/>
  <c r="P986" s="1"/>
  <c r="G986"/>
  <c r="X985"/>
  <c r="O985"/>
  <c r="P985" s="1"/>
  <c r="G985"/>
  <c r="X984"/>
  <c r="O984"/>
  <c r="P984" s="1"/>
  <c r="G984"/>
  <c r="X983"/>
  <c r="O983"/>
  <c r="P983" s="1"/>
  <c r="G983"/>
  <c r="X982"/>
  <c r="O982"/>
  <c r="P982" s="1"/>
  <c r="G982"/>
  <c r="X981"/>
  <c r="O981"/>
  <c r="P981" s="1"/>
  <c r="G981"/>
  <c r="X980"/>
  <c r="O980"/>
  <c r="P980" s="1"/>
  <c r="G980"/>
  <c r="X979"/>
  <c r="O979"/>
  <c r="P979" s="1"/>
  <c r="G979"/>
  <c r="X978"/>
  <c r="O978"/>
  <c r="P978" s="1"/>
  <c r="G978"/>
  <c r="X977"/>
  <c r="O977"/>
  <c r="P977" s="1"/>
  <c r="G977"/>
  <c r="X976"/>
  <c r="O976"/>
  <c r="P976" s="1"/>
  <c r="G976"/>
  <c r="X975"/>
  <c r="O975"/>
  <c r="P975" s="1"/>
  <c r="G975"/>
  <c r="X974"/>
  <c r="O974"/>
  <c r="P974" s="1"/>
  <c r="G974"/>
  <c r="X973"/>
  <c r="O973"/>
  <c r="P973" s="1"/>
  <c r="G973"/>
  <c r="X972"/>
  <c r="O972"/>
  <c r="P972" s="1"/>
  <c r="G972"/>
  <c r="X971"/>
  <c r="O971"/>
  <c r="P971" s="1"/>
  <c r="G971"/>
  <c r="X970"/>
  <c r="O970"/>
  <c r="P970" s="1"/>
  <c r="G970"/>
  <c r="X969"/>
  <c r="O969"/>
  <c r="P969" s="1"/>
  <c r="G969"/>
  <c r="X968"/>
  <c r="O968"/>
  <c r="P968" s="1"/>
  <c r="G968"/>
  <c r="X967"/>
  <c r="O967"/>
  <c r="P967" s="1"/>
  <c r="G967"/>
  <c r="X966"/>
  <c r="O966"/>
  <c r="P966" s="1"/>
  <c r="G966"/>
  <c r="X965"/>
  <c r="O965"/>
  <c r="P965" s="1"/>
  <c r="G965"/>
  <c r="X964"/>
  <c r="O964"/>
  <c r="P964" s="1"/>
  <c r="G964"/>
  <c r="X963"/>
  <c r="O963"/>
  <c r="P963" s="1"/>
  <c r="G963"/>
  <c r="X962"/>
  <c r="O962"/>
  <c r="P962" s="1"/>
  <c r="G962"/>
  <c r="X961"/>
  <c r="O961"/>
  <c r="P961" s="1"/>
  <c r="G961"/>
  <c r="X960"/>
  <c r="O960"/>
  <c r="P960" s="1"/>
  <c r="G960"/>
  <c r="X959"/>
  <c r="O959"/>
  <c r="P959" s="1"/>
  <c r="G959"/>
  <c r="X958"/>
  <c r="O958"/>
  <c r="P958" s="1"/>
  <c r="G958"/>
  <c r="X957"/>
  <c r="O957"/>
  <c r="P957" s="1"/>
  <c r="G957"/>
  <c r="X956"/>
  <c r="O956"/>
  <c r="P956" s="1"/>
  <c r="G956"/>
  <c r="X955"/>
  <c r="O955"/>
  <c r="P955" s="1"/>
  <c r="G955"/>
  <c r="X954"/>
  <c r="O954"/>
  <c r="P954" s="1"/>
  <c r="G954"/>
  <c r="X953"/>
  <c r="O953"/>
  <c r="P953" s="1"/>
  <c r="G953"/>
  <c r="X952"/>
  <c r="O952"/>
  <c r="P952" s="1"/>
  <c r="G952"/>
  <c r="X951"/>
  <c r="O951"/>
  <c r="P951" s="1"/>
  <c r="G951"/>
  <c r="X950"/>
  <c r="O950"/>
  <c r="P950" s="1"/>
  <c r="G950"/>
  <c r="X949"/>
  <c r="O949"/>
  <c r="P949" s="1"/>
  <c r="G949"/>
  <c r="X948"/>
  <c r="O948"/>
  <c r="P948" s="1"/>
  <c r="G948"/>
  <c r="X947"/>
  <c r="O947"/>
  <c r="P947" s="1"/>
  <c r="G947"/>
  <c r="X946"/>
  <c r="O946"/>
  <c r="P946" s="1"/>
  <c r="G946"/>
  <c r="X945"/>
  <c r="O945"/>
  <c r="P945" s="1"/>
  <c r="G945"/>
  <c r="X944"/>
  <c r="O944"/>
  <c r="P944" s="1"/>
  <c r="G944"/>
  <c r="X943"/>
  <c r="O943"/>
  <c r="P943" s="1"/>
  <c r="G943"/>
  <c r="X942"/>
  <c r="O942"/>
  <c r="P942" s="1"/>
  <c r="G942"/>
  <c r="X941"/>
  <c r="O941"/>
  <c r="P941" s="1"/>
  <c r="G941"/>
  <c r="X940"/>
  <c r="O940"/>
  <c r="P940" s="1"/>
  <c r="G940"/>
  <c r="X939"/>
  <c r="O939"/>
  <c r="P939" s="1"/>
  <c r="G939"/>
  <c r="X938"/>
  <c r="O938"/>
  <c r="P938" s="1"/>
  <c r="G938"/>
  <c r="X937"/>
  <c r="O937"/>
  <c r="P937" s="1"/>
  <c r="G937"/>
  <c r="X936"/>
  <c r="O936"/>
  <c r="P936" s="1"/>
  <c r="G936"/>
  <c r="X935"/>
  <c r="O935"/>
  <c r="P935" s="1"/>
  <c r="G935"/>
  <c r="X934"/>
  <c r="O934"/>
  <c r="P934" s="1"/>
  <c r="G934"/>
  <c r="X933"/>
  <c r="O933"/>
  <c r="P933" s="1"/>
  <c r="G933"/>
  <c r="X932"/>
  <c r="O932"/>
  <c r="P932" s="1"/>
  <c r="G932"/>
  <c r="X931"/>
  <c r="O931"/>
  <c r="P931" s="1"/>
  <c r="G931"/>
  <c r="X930"/>
  <c r="O930"/>
  <c r="P930" s="1"/>
  <c r="G930"/>
  <c r="X929"/>
  <c r="O929"/>
  <c r="P929" s="1"/>
  <c r="G929"/>
  <c r="X928"/>
  <c r="O928"/>
  <c r="P928" s="1"/>
  <c r="G928"/>
  <c r="X927"/>
  <c r="O927"/>
  <c r="P927" s="1"/>
  <c r="G927"/>
  <c r="X926"/>
  <c r="O926"/>
  <c r="P926" s="1"/>
  <c r="G926"/>
  <c r="X925"/>
  <c r="O925"/>
  <c r="P925" s="1"/>
  <c r="G925"/>
  <c r="X924"/>
  <c r="O924"/>
  <c r="P924" s="1"/>
  <c r="G924"/>
  <c r="X923"/>
  <c r="O923"/>
  <c r="P923" s="1"/>
  <c r="G923"/>
  <c r="X922"/>
  <c r="O922"/>
  <c r="P922" s="1"/>
  <c r="G922"/>
  <c r="X921"/>
  <c r="O921"/>
  <c r="P921" s="1"/>
  <c r="G921"/>
  <c r="X920"/>
  <c r="O920"/>
  <c r="P920" s="1"/>
  <c r="G920"/>
  <c r="X919"/>
  <c r="O919"/>
  <c r="P919" s="1"/>
  <c r="G919"/>
  <c r="X918"/>
  <c r="O918"/>
  <c r="P918" s="1"/>
  <c r="G918"/>
  <c r="X917"/>
  <c r="O917"/>
  <c r="P917" s="1"/>
  <c r="G917"/>
  <c r="X916"/>
  <c r="O916"/>
  <c r="P916" s="1"/>
  <c r="G916"/>
  <c r="X915"/>
  <c r="O915"/>
  <c r="P915" s="1"/>
  <c r="G915"/>
  <c r="X914"/>
  <c r="O914"/>
  <c r="P914" s="1"/>
  <c r="G914"/>
  <c r="X913"/>
  <c r="O913"/>
  <c r="P913" s="1"/>
  <c r="G913"/>
  <c r="X912"/>
  <c r="O912"/>
  <c r="P912" s="1"/>
  <c r="G912"/>
  <c r="X911"/>
  <c r="O911"/>
  <c r="P911" s="1"/>
  <c r="G911"/>
  <c r="X910"/>
  <c r="O910"/>
  <c r="P910" s="1"/>
  <c r="G910"/>
  <c r="X909"/>
  <c r="O909"/>
  <c r="P909" s="1"/>
  <c r="G909"/>
  <c r="X908"/>
  <c r="O908"/>
  <c r="P908" s="1"/>
  <c r="G908"/>
  <c r="X907"/>
  <c r="O907"/>
  <c r="P907" s="1"/>
  <c r="G907"/>
  <c r="X906"/>
  <c r="O906"/>
  <c r="P906" s="1"/>
  <c r="G906"/>
  <c r="X905"/>
  <c r="O905"/>
  <c r="P905" s="1"/>
  <c r="G905"/>
  <c r="X904"/>
  <c r="O904"/>
  <c r="P904" s="1"/>
  <c r="G904"/>
  <c r="X903"/>
  <c r="O903"/>
  <c r="P903" s="1"/>
  <c r="G903"/>
  <c r="X902"/>
  <c r="O902"/>
  <c r="P902" s="1"/>
  <c r="G902"/>
  <c r="X901"/>
  <c r="O901"/>
  <c r="P901" s="1"/>
  <c r="G901"/>
  <c r="X900"/>
  <c r="O900"/>
  <c r="P900" s="1"/>
  <c r="G900"/>
  <c r="X899"/>
  <c r="O899"/>
  <c r="P899" s="1"/>
  <c r="G899"/>
  <c r="X898"/>
  <c r="O898"/>
  <c r="P898" s="1"/>
  <c r="G898"/>
  <c r="X897"/>
  <c r="O897"/>
  <c r="P897" s="1"/>
  <c r="G897"/>
  <c r="X896"/>
  <c r="O896"/>
  <c r="P896" s="1"/>
  <c r="G896"/>
  <c r="X895"/>
  <c r="O895"/>
  <c r="P895" s="1"/>
  <c r="G895"/>
  <c r="X894"/>
  <c r="O894"/>
  <c r="P894" s="1"/>
  <c r="G894"/>
  <c r="X893"/>
  <c r="O893"/>
  <c r="P893" s="1"/>
  <c r="G893"/>
  <c r="X892"/>
  <c r="O892"/>
  <c r="P892" s="1"/>
  <c r="G892"/>
  <c r="X891"/>
  <c r="O891"/>
  <c r="P891" s="1"/>
  <c r="G891"/>
  <c r="X890"/>
  <c r="O890"/>
  <c r="P890" s="1"/>
  <c r="G890"/>
  <c r="X889"/>
  <c r="O889"/>
  <c r="P889" s="1"/>
  <c r="G889"/>
  <c r="X888"/>
  <c r="O888"/>
  <c r="P888" s="1"/>
  <c r="G888"/>
  <c r="X887"/>
  <c r="O887"/>
  <c r="P887" s="1"/>
  <c r="G887"/>
  <c r="X886"/>
  <c r="O886"/>
  <c r="P886" s="1"/>
  <c r="G886"/>
  <c r="X885"/>
  <c r="O885"/>
  <c r="P885" s="1"/>
  <c r="G885"/>
  <c r="X884"/>
  <c r="O884"/>
  <c r="P884" s="1"/>
  <c r="G884"/>
  <c r="X883"/>
  <c r="O883"/>
  <c r="P883" s="1"/>
  <c r="G883"/>
  <c r="X882"/>
  <c r="O882"/>
  <c r="P882" s="1"/>
  <c r="G882"/>
  <c r="X881"/>
  <c r="O881"/>
  <c r="P881" s="1"/>
  <c r="G881"/>
  <c r="X880"/>
  <c r="O880"/>
  <c r="P880" s="1"/>
  <c r="G880"/>
  <c r="X879"/>
  <c r="O879"/>
  <c r="P879" s="1"/>
  <c r="G879"/>
  <c r="X878"/>
  <c r="O878"/>
  <c r="P878" s="1"/>
  <c r="G878"/>
  <c r="X877"/>
  <c r="O877"/>
  <c r="P877" s="1"/>
  <c r="G877"/>
  <c r="X876"/>
  <c r="O876"/>
  <c r="P876" s="1"/>
  <c r="G876"/>
  <c r="X875"/>
  <c r="O875"/>
  <c r="P875" s="1"/>
  <c r="G875"/>
  <c r="X874"/>
  <c r="O874"/>
  <c r="P874" s="1"/>
  <c r="G874"/>
  <c r="X873"/>
  <c r="O873"/>
  <c r="P873" s="1"/>
  <c r="G873"/>
  <c r="X872"/>
  <c r="O872"/>
  <c r="P872" s="1"/>
  <c r="G872"/>
  <c r="X871"/>
  <c r="O871"/>
  <c r="P871" s="1"/>
  <c r="G871"/>
  <c r="X870"/>
  <c r="O870"/>
  <c r="P870" s="1"/>
  <c r="G870"/>
  <c r="X869"/>
  <c r="O869"/>
  <c r="P869" s="1"/>
  <c r="G869"/>
  <c r="X868"/>
  <c r="O868"/>
  <c r="P868" s="1"/>
  <c r="G868"/>
  <c r="X867"/>
  <c r="O867"/>
  <c r="P867" s="1"/>
  <c r="G867"/>
  <c r="X866"/>
  <c r="O866"/>
  <c r="P866" s="1"/>
  <c r="G866"/>
  <c r="X865"/>
  <c r="O865"/>
  <c r="P865" s="1"/>
  <c r="G865"/>
  <c r="X864"/>
  <c r="O864"/>
  <c r="P864" s="1"/>
  <c r="G864"/>
  <c r="X863"/>
  <c r="O863"/>
  <c r="P863" s="1"/>
  <c r="G863"/>
  <c r="X862"/>
  <c r="O862"/>
  <c r="P862" s="1"/>
  <c r="G862"/>
  <c r="X861"/>
  <c r="O861"/>
  <c r="P861" s="1"/>
  <c r="G861"/>
  <c r="X860"/>
  <c r="O860"/>
  <c r="P860" s="1"/>
  <c r="G860"/>
  <c r="X859"/>
  <c r="O859"/>
  <c r="P859" s="1"/>
  <c r="G859"/>
  <c r="X858"/>
  <c r="O858"/>
  <c r="P858" s="1"/>
  <c r="G858"/>
  <c r="X857"/>
  <c r="O857"/>
  <c r="P857" s="1"/>
  <c r="G857"/>
  <c r="X856"/>
  <c r="O856"/>
  <c r="P856" s="1"/>
  <c r="G856"/>
  <c r="X855"/>
  <c r="O855"/>
  <c r="P855" s="1"/>
  <c r="G855"/>
  <c r="X854"/>
  <c r="O854"/>
  <c r="P854" s="1"/>
  <c r="G854"/>
  <c r="X853"/>
  <c r="O853"/>
  <c r="P853" s="1"/>
  <c r="G853"/>
  <c r="X852"/>
  <c r="O852"/>
  <c r="P852" s="1"/>
  <c r="G852"/>
  <c r="X851"/>
  <c r="O851"/>
  <c r="P851" s="1"/>
  <c r="G851"/>
  <c r="X850"/>
  <c r="O850"/>
  <c r="P850" s="1"/>
  <c r="G850"/>
  <c r="X849"/>
  <c r="O849"/>
  <c r="P849" s="1"/>
  <c r="G849"/>
  <c r="X848"/>
  <c r="O848"/>
  <c r="P848" s="1"/>
  <c r="G848"/>
  <c r="X847"/>
  <c r="O847"/>
  <c r="P847" s="1"/>
  <c r="G847"/>
  <c r="X846"/>
  <c r="O846"/>
  <c r="P846" s="1"/>
  <c r="G846"/>
  <c r="X845"/>
  <c r="O845"/>
  <c r="P845" s="1"/>
  <c r="G845"/>
  <c r="X844"/>
  <c r="O844"/>
  <c r="P844" s="1"/>
  <c r="G844"/>
  <c r="X843"/>
  <c r="O843"/>
  <c r="P843" s="1"/>
  <c r="G843"/>
  <c r="X842"/>
  <c r="O842"/>
  <c r="P842" s="1"/>
  <c r="G842"/>
  <c r="X841"/>
  <c r="O841"/>
  <c r="P841" s="1"/>
  <c r="G841"/>
  <c r="X840"/>
  <c r="O840"/>
  <c r="P840" s="1"/>
  <c r="G840"/>
  <c r="X839"/>
  <c r="O839"/>
  <c r="P839" s="1"/>
  <c r="G839"/>
  <c r="X838"/>
  <c r="O838"/>
  <c r="P838" s="1"/>
  <c r="G838"/>
  <c r="X837"/>
  <c r="O837"/>
  <c r="P837" s="1"/>
  <c r="G837"/>
  <c r="X836"/>
  <c r="O836"/>
  <c r="P836" s="1"/>
  <c r="G836"/>
  <c r="X835"/>
  <c r="O835"/>
  <c r="P835" s="1"/>
  <c r="G835"/>
  <c r="X834"/>
  <c r="O834"/>
  <c r="P834" s="1"/>
  <c r="G834"/>
  <c r="X833"/>
  <c r="O833"/>
  <c r="P833" s="1"/>
  <c r="G833"/>
  <c r="X832"/>
  <c r="O832"/>
  <c r="P832" s="1"/>
  <c r="G832"/>
  <c r="X831"/>
  <c r="O831"/>
  <c r="P831" s="1"/>
  <c r="G831"/>
  <c r="X830"/>
  <c r="O830"/>
  <c r="P830" s="1"/>
  <c r="G830"/>
  <c r="G1123" l="1"/>
  <c r="X1123"/>
  <c r="P1123"/>
  <c r="Y917"/>
  <c r="Y1035"/>
  <c r="Y834"/>
  <c r="Y842"/>
  <c r="Y850"/>
  <c r="Y854"/>
  <c r="Y870"/>
  <c r="Y878"/>
  <c r="Y882"/>
  <c r="Y890"/>
  <c r="Y898"/>
  <c r="Y906"/>
  <c r="Y1004"/>
  <c r="Y1012"/>
  <c r="Y861"/>
  <c r="Y862"/>
  <c r="Y931"/>
  <c r="Y1016"/>
  <c r="Y1038"/>
  <c r="Y869"/>
  <c r="Y914"/>
  <c r="Y1023"/>
  <c r="Y1024"/>
  <c r="Y833"/>
  <c r="Y841"/>
  <c r="Y849"/>
  <c r="Y857"/>
  <c r="Y858"/>
  <c r="Y865"/>
  <c r="Y866"/>
  <c r="Y873"/>
  <c r="Y874"/>
  <c r="Y881"/>
  <c r="Y889"/>
  <c r="Y897"/>
  <c r="Y905"/>
  <c r="Y913"/>
  <c r="Y923"/>
  <c r="Y939"/>
  <c r="Y947"/>
  <c r="Y955"/>
  <c r="Y963"/>
  <c r="Y971"/>
  <c r="Y979"/>
  <c r="Y987"/>
  <c r="Y995"/>
  <c r="Y996"/>
  <c r="Y1003"/>
  <c r="Y1011"/>
  <c r="Y1019"/>
  <c r="Y1020"/>
  <c r="Y1027"/>
  <c r="Y1028"/>
  <c r="Y830"/>
  <c r="Y837"/>
  <c r="Y838"/>
  <c r="Y845"/>
  <c r="Y846"/>
  <c r="Y853"/>
  <c r="Y877"/>
  <c r="Y885"/>
  <c r="Y886"/>
  <c r="Y893"/>
  <c r="Y894"/>
  <c r="Y901"/>
  <c r="Y902"/>
  <c r="Y909"/>
  <c r="Y910"/>
  <c r="Y919"/>
  <c r="Y927"/>
  <c r="Y935"/>
  <c r="Y943"/>
  <c r="Y951"/>
  <c r="Y959"/>
  <c r="Y967"/>
  <c r="Y975"/>
  <c r="Y983"/>
  <c r="Y991"/>
  <c r="Y999"/>
  <c r="Y1000"/>
  <c r="Y1007"/>
  <c r="Y1008"/>
  <c r="Y1015"/>
  <c r="Y1031"/>
  <c r="Y1032"/>
  <c r="Y831"/>
  <c r="Y835"/>
  <c r="Y839"/>
  <c r="Y843"/>
  <c r="Y847"/>
  <c r="Y851"/>
  <c r="Y855"/>
  <c r="Y859"/>
  <c r="Y863"/>
  <c r="Y867"/>
  <c r="Y871"/>
  <c r="Y875"/>
  <c r="Y879"/>
  <c r="Y883"/>
  <c r="Y887"/>
  <c r="Y891"/>
  <c r="Y895"/>
  <c r="Y899"/>
  <c r="Y903"/>
  <c r="Y907"/>
  <c r="Y911"/>
  <c r="Y915"/>
  <c r="Y918"/>
  <c r="Y921"/>
  <c r="Y922"/>
  <c r="Y925"/>
  <c r="Y926"/>
  <c r="Y929"/>
  <c r="Y930"/>
  <c r="Y933"/>
  <c r="Y934"/>
  <c r="Y937"/>
  <c r="Y938"/>
  <c r="Y941"/>
  <c r="Y942"/>
  <c r="Y945"/>
  <c r="Y946"/>
  <c r="Y949"/>
  <c r="Y950"/>
  <c r="Y953"/>
  <c r="Y954"/>
  <c r="Y957"/>
  <c r="Y958"/>
  <c r="Y961"/>
  <c r="Y962"/>
  <c r="Y965"/>
  <c r="Y966"/>
  <c r="Y969"/>
  <c r="Y970"/>
  <c r="Y973"/>
  <c r="Y974"/>
  <c r="Y977"/>
  <c r="Y981"/>
  <c r="Y985"/>
  <c r="Y989"/>
  <c r="Y993"/>
  <c r="Y997"/>
  <c r="Y1001"/>
  <c r="Y1005"/>
  <c r="Y1009"/>
  <c r="Y1013"/>
  <c r="Y1017"/>
  <c r="Y1021"/>
  <c r="Y1025"/>
  <c r="Y1029"/>
  <c r="Y1033"/>
  <c r="Y832"/>
  <c r="Y836"/>
  <c r="Y840"/>
  <c r="Y844"/>
  <c r="Y848"/>
  <c r="Y852"/>
  <c r="Y856"/>
  <c r="Y860"/>
  <c r="Y864"/>
  <c r="Y868"/>
  <c r="Y872"/>
  <c r="Y876"/>
  <c r="Y880"/>
  <c r="Y884"/>
  <c r="Y888"/>
  <c r="Y892"/>
  <c r="Y896"/>
  <c r="Y900"/>
  <c r="Y904"/>
  <c r="Y908"/>
  <c r="Y912"/>
  <c r="Y916"/>
  <c r="Y920"/>
  <c r="Y924"/>
  <c r="Y928"/>
  <c r="Y932"/>
  <c r="Y936"/>
  <c r="Y940"/>
  <c r="Y944"/>
  <c r="Y948"/>
  <c r="Y952"/>
  <c r="Y956"/>
  <c r="Y960"/>
  <c r="Y964"/>
  <c r="Y968"/>
  <c r="Y972"/>
  <c r="Y976"/>
  <c r="Y978"/>
  <c r="Y980"/>
  <c r="Y982"/>
  <c r="Y984"/>
  <c r="Y986"/>
  <c r="Y988"/>
  <c r="Y990"/>
  <c r="Y992"/>
  <c r="Y994"/>
  <c r="Y998"/>
  <c r="Y1002"/>
  <c r="Y1006"/>
  <c r="Y1010"/>
  <c r="Y1014"/>
  <c r="Y1018"/>
  <c r="Y1022"/>
  <c r="Y1026"/>
  <c r="Y1030"/>
  <c r="Y1034"/>
  <c r="X300" l="1"/>
  <c r="O300"/>
  <c r="P300" s="1"/>
  <c r="G300"/>
  <c r="X299"/>
  <c r="O299"/>
  <c r="P299" s="1"/>
  <c r="G299"/>
  <c r="X298"/>
  <c r="O298"/>
  <c r="P298" s="1"/>
  <c r="G298"/>
  <c r="X297"/>
  <c r="O297"/>
  <c r="P297" s="1"/>
  <c r="G297"/>
  <c r="X296"/>
  <c r="O296"/>
  <c r="P296" s="1"/>
  <c r="G296"/>
  <c r="X295"/>
  <c r="O295"/>
  <c r="P295" s="1"/>
  <c r="G295"/>
  <c r="X294"/>
  <c r="O294"/>
  <c r="P294" s="1"/>
  <c r="G294"/>
  <c r="X293"/>
  <c r="O293"/>
  <c r="P293" s="1"/>
  <c r="G293"/>
  <c r="X292"/>
  <c r="O292"/>
  <c r="P292" s="1"/>
  <c r="G292"/>
  <c r="X291"/>
  <c r="O291"/>
  <c r="P291" s="1"/>
  <c r="G291"/>
  <c r="X290"/>
  <c r="O290"/>
  <c r="P290" s="1"/>
  <c r="G290"/>
  <c r="X289"/>
  <c r="O289"/>
  <c r="P289" s="1"/>
  <c r="G289"/>
  <c r="X288"/>
  <c r="O288"/>
  <c r="P288" s="1"/>
  <c r="G288"/>
  <c r="X287"/>
  <c r="O287"/>
  <c r="P287" s="1"/>
  <c r="G287"/>
  <c r="Y299" l="1"/>
  <c r="Y287"/>
  <c r="Y295"/>
  <c r="Y289"/>
  <c r="Y290"/>
  <c r="Y293"/>
  <c r="Y294"/>
  <c r="Y297"/>
  <c r="Y298"/>
  <c r="Y291"/>
  <c r="Y288"/>
  <c r="Y292"/>
  <c r="Y296"/>
  <c r="Y300"/>
  <c r="P67" l="1"/>
  <c r="G67"/>
  <c r="X114" l="1"/>
  <c r="O114"/>
  <c r="P114" s="1"/>
  <c r="G114"/>
  <c r="X113"/>
  <c r="O113"/>
  <c r="P113" s="1"/>
  <c r="G113"/>
  <c r="X112"/>
  <c r="O112"/>
  <c r="P112" s="1"/>
  <c r="G112"/>
  <c r="X111"/>
  <c r="O111"/>
  <c r="P111" s="1"/>
  <c r="G111"/>
  <c r="X110"/>
  <c r="O110"/>
  <c r="P110" s="1"/>
  <c r="G110"/>
  <c r="X109"/>
  <c r="O109"/>
  <c r="P109" s="1"/>
  <c r="G109"/>
  <c r="Y109" l="1"/>
  <c r="Y112"/>
  <c r="Y110"/>
  <c r="Y114"/>
  <c r="Y111"/>
  <c r="Y113"/>
  <c r="X1127" l="1"/>
  <c r="X1128"/>
  <c r="X1129"/>
  <c r="X1130"/>
  <c r="X1131"/>
  <c r="P1127"/>
  <c r="P1128"/>
  <c r="P1129"/>
  <c r="P1130"/>
  <c r="P1131"/>
  <c r="L1131"/>
  <c r="G1131"/>
  <c r="L1130"/>
  <c r="G1130"/>
  <c r="L1129"/>
  <c r="G1129"/>
  <c r="G1128"/>
  <c r="G1127"/>
  <c r="G465" l="1"/>
  <c r="O465"/>
  <c r="P465" s="1"/>
  <c r="X465"/>
  <c r="Y465" l="1"/>
  <c r="P1421"/>
  <c r="P1422"/>
  <c r="X320"/>
  <c r="X321"/>
  <c r="X322"/>
  <c r="X323"/>
  <c r="X333" s="1"/>
  <c r="X324"/>
  <c r="X325"/>
  <c r="X326"/>
  <c r="X327"/>
  <c r="X328"/>
  <c r="X329"/>
  <c r="P320"/>
  <c r="P321"/>
  <c r="P322"/>
  <c r="P323"/>
  <c r="P324"/>
  <c r="P325"/>
  <c r="P326"/>
  <c r="P327"/>
  <c r="P328"/>
  <c r="P329"/>
  <c r="X311" l="1"/>
  <c r="O311"/>
  <c r="P311" s="1"/>
  <c r="G311"/>
  <c r="X305"/>
  <c r="X306"/>
  <c r="O305"/>
  <c r="P305" s="1"/>
  <c r="O306"/>
  <c r="P306" s="1"/>
  <c r="G306"/>
  <c r="G305"/>
  <c r="X1461" l="1"/>
  <c r="P1461"/>
  <c r="G1461"/>
  <c r="X1457" l="1"/>
  <c r="P1457"/>
  <c r="O1458"/>
  <c r="P1458" s="1"/>
  <c r="G1457"/>
  <c r="X1497" l="1"/>
  <c r="X1498"/>
  <c r="P1497"/>
  <c r="X1373" l="1"/>
  <c r="P1373"/>
  <c r="G1373"/>
  <c r="X1372"/>
  <c r="P1372"/>
  <c r="L1246" l="1"/>
  <c r="P1245"/>
  <c r="X1241"/>
  <c r="X1242"/>
  <c r="X1243"/>
  <c r="X1244"/>
  <c r="X1245"/>
  <c r="P1241"/>
  <c r="O1242"/>
  <c r="P1242" s="1"/>
  <c r="O1243"/>
  <c r="P1243" s="1"/>
  <c r="O1244"/>
  <c r="P1244" s="1"/>
  <c r="X1148" l="1"/>
  <c r="P1148"/>
  <c r="X1150"/>
  <c r="P1150"/>
  <c r="X1525" l="1"/>
  <c r="P1525"/>
  <c r="G1525"/>
  <c r="L1181" l="1"/>
  <c r="X1180"/>
  <c r="X1181" s="1"/>
  <c r="O1180"/>
  <c r="P1180" s="1"/>
  <c r="P1181" s="1"/>
  <c r="G1180"/>
  <c r="G1181" s="1"/>
  <c r="Y1180" l="1"/>
  <c r="Y1179"/>
  <c r="L1303"/>
  <c r="X1302"/>
  <c r="P1302"/>
  <c r="G1302"/>
  <c r="G263" l="1"/>
  <c r="G279"/>
  <c r="G1498"/>
  <c r="G1496"/>
  <c r="G1495"/>
  <c r="G1527"/>
  <c r="G1528"/>
  <c r="G1529"/>
  <c r="G282" l="1"/>
  <c r="G283"/>
  <c r="G284"/>
  <c r="X1496" l="1"/>
  <c r="O1496"/>
  <c r="P1496" s="1"/>
  <c r="O1498"/>
  <c r="P1498" s="1"/>
  <c r="X1526" l="1"/>
  <c r="X1527"/>
  <c r="X1528"/>
  <c r="X1529"/>
  <c r="O1526"/>
  <c r="P1526" s="1"/>
  <c r="O1527"/>
  <c r="P1527" s="1"/>
  <c r="O1528"/>
  <c r="P1528" s="1"/>
  <c r="O1529"/>
  <c r="P1529" s="1"/>
  <c r="L1529"/>
  <c r="L1528"/>
  <c r="L1527"/>
  <c r="L1526"/>
  <c r="G1526"/>
  <c r="X284" l="1"/>
  <c r="X283"/>
  <c r="X282"/>
  <c r="O282"/>
  <c r="P282" s="1"/>
  <c r="O283"/>
  <c r="P283" s="1"/>
  <c r="O284"/>
  <c r="P284" s="1"/>
  <c r="Y284" l="1"/>
  <c r="Y282"/>
  <c r="Y283"/>
  <c r="X263"/>
  <c r="O263"/>
  <c r="P263" s="1"/>
  <c r="Y263" l="1"/>
  <c r="X1216"/>
  <c r="L1423" l="1"/>
  <c r="G483" l="1"/>
  <c r="G484"/>
  <c r="G485"/>
  <c r="L486"/>
  <c r="X485"/>
  <c r="X484"/>
  <c r="X483"/>
  <c r="O483"/>
  <c r="P483" s="1"/>
  <c r="O484"/>
  <c r="P484" s="1"/>
  <c r="O485"/>
  <c r="P485" s="1"/>
  <c r="O486"/>
  <c r="X1459" l="1"/>
  <c r="O1459"/>
  <c r="P1459" s="1"/>
  <c r="G1459"/>
  <c r="X1458"/>
  <c r="G1458"/>
  <c r="X1460"/>
  <c r="X1462"/>
  <c r="X1463"/>
  <c r="O1460"/>
  <c r="P1460" s="1"/>
  <c r="O1462"/>
  <c r="P1462" s="1"/>
  <c r="O1463"/>
  <c r="P1463" s="1"/>
  <c r="G1463"/>
  <c r="G1462"/>
  <c r="G1460"/>
  <c r="L1464" l="1"/>
  <c r="L73"/>
  <c r="X72"/>
  <c r="X73" s="1"/>
  <c r="O72"/>
  <c r="P72" s="1"/>
  <c r="P73" s="1"/>
  <c r="G72"/>
  <c r="G73" s="1"/>
  <c r="Y71"/>
  <c r="X233"/>
  <c r="O233"/>
  <c r="P233" s="1"/>
  <c r="Y73" l="1"/>
  <c r="Y72"/>
  <c r="X1347"/>
  <c r="O1347"/>
  <c r="P1347" s="1"/>
  <c r="G1347"/>
  <c r="G332" l="1"/>
  <c r="G331"/>
  <c r="G330"/>
  <c r="G319"/>
  <c r="G318"/>
  <c r="G317"/>
  <c r="G316"/>
  <c r="G315"/>
  <c r="G274"/>
  <c r="G275"/>
  <c r="G280"/>
  <c r="G281"/>
  <c r="G276"/>
  <c r="G277"/>
  <c r="G278"/>
  <c r="G1151"/>
  <c r="G1149"/>
  <c r="G1147"/>
  <c r="G1240"/>
  <c r="G1238"/>
  <c r="G1499"/>
  <c r="G1246" l="1"/>
  <c r="Y132"/>
  <c r="Y125"/>
  <c r="Y116"/>
  <c r="Y108"/>
  <c r="Y103"/>
  <c r="Y77"/>
  <c r="Y97"/>
  <c r="Y100"/>
  <c r="Y68"/>
  <c r="Y74"/>
  <c r="L224" l="1"/>
  <c r="Y1572"/>
  <c r="Y1566"/>
  <c r="Y1552"/>
  <c r="Y1543"/>
  <c r="Y1530"/>
  <c r="Y1520"/>
  <c r="Y1510"/>
  <c r="Y1500"/>
  <c r="Y1493"/>
  <c r="Y1479"/>
  <c r="Y1471"/>
  <c r="Y1464"/>
  <c r="Y1454"/>
  <c r="Y1437"/>
  <c r="Y1423"/>
  <c r="Y1418"/>
  <c r="Y1410"/>
  <c r="Y1403"/>
  <c r="Y1389"/>
  <c r="Y1375"/>
  <c r="Y1369"/>
  <c r="Y1356"/>
  <c r="Y1342"/>
  <c r="Y1326"/>
  <c r="Y1316"/>
  <c r="Y1303"/>
  <c r="Y1294"/>
  <c r="Y1291"/>
  <c r="Y1281"/>
  <c r="Y1266"/>
  <c r="Y1256"/>
  <c r="Y1246"/>
  <c r="Y1236"/>
  <c r="Y1228"/>
  <c r="Y1217"/>
  <c r="Y1205"/>
  <c r="Y1199"/>
  <c r="Y1195"/>
  <c r="Y1182"/>
  <c r="Y1165"/>
  <c r="Y1152"/>
  <c r="Y1135"/>
  <c r="Y1124"/>
  <c r="Y829"/>
  <c r="Y787"/>
  <c r="Y752"/>
  <c r="Y749"/>
  <c r="Y746"/>
  <c r="Y743"/>
  <c r="Y734"/>
  <c r="Y726"/>
  <c r="Y723"/>
  <c r="Y720"/>
  <c r="Y529"/>
  <c r="Y516"/>
  <c r="Y511"/>
  <c r="Y506"/>
  <c r="Y491"/>
  <c r="Y487"/>
  <c r="Y463"/>
  <c r="Y382"/>
  <c r="Y334"/>
  <c r="Y314"/>
  <c r="Y302"/>
  <c r="Y286"/>
  <c r="Y253"/>
  <c r="Y225"/>
  <c r="Y213"/>
  <c r="Y150"/>
  <c r="Y146"/>
  <c r="Y140"/>
  <c r="G828" l="1"/>
  <c r="L131"/>
  <c r="X131" l="1"/>
  <c r="P131"/>
  <c r="G131"/>
  <c r="X312"/>
  <c r="O312"/>
  <c r="P312" s="1"/>
  <c r="G312"/>
  <c r="Y131" l="1"/>
  <c r="Y312"/>
  <c r="G1434"/>
  <c r="O1434"/>
  <c r="P1434" s="1"/>
  <c r="X1434"/>
  <c r="Y1433" l="1"/>
  <c r="G1297"/>
  <c r="G1298"/>
  <c r="G1299"/>
  <c r="G1300"/>
  <c r="G1301"/>
  <c r="L719" l="1"/>
  <c r="X281"/>
  <c r="X280"/>
  <c r="O280"/>
  <c r="P280" s="1"/>
  <c r="O281"/>
  <c r="P281" s="1"/>
  <c r="Y281" l="1"/>
  <c r="Y280"/>
  <c r="X275"/>
  <c r="X274"/>
  <c r="G262"/>
  <c r="G264"/>
  <c r="G265"/>
  <c r="G266"/>
  <c r="G267"/>
  <c r="G268"/>
  <c r="G269"/>
  <c r="G270"/>
  <c r="G271"/>
  <c r="G272"/>
  <c r="G273"/>
  <c r="O274"/>
  <c r="P274" s="1"/>
  <c r="Y274" s="1"/>
  <c r="O275"/>
  <c r="P275" s="1"/>
  <c r="Y275" s="1"/>
  <c r="X273"/>
  <c r="X272"/>
  <c r="X271"/>
  <c r="X270"/>
  <c r="X269"/>
  <c r="X268"/>
  <c r="X267"/>
  <c r="X266"/>
  <c r="X265"/>
  <c r="X264"/>
  <c r="O264"/>
  <c r="P264" s="1"/>
  <c r="O265"/>
  <c r="P265" s="1"/>
  <c r="O266"/>
  <c r="P266" s="1"/>
  <c r="O267"/>
  <c r="P267" s="1"/>
  <c r="O268"/>
  <c r="P268" s="1"/>
  <c r="O269"/>
  <c r="P269" s="1"/>
  <c r="O270"/>
  <c r="P270" s="1"/>
  <c r="O271"/>
  <c r="P271" s="1"/>
  <c r="O272"/>
  <c r="P272" s="1"/>
  <c r="O273"/>
  <c r="P273" s="1"/>
  <c r="X279"/>
  <c r="O279"/>
  <c r="P279" s="1"/>
  <c r="Y279" l="1"/>
  <c r="Y273"/>
  <c r="Y271"/>
  <c r="Y269"/>
  <c r="Y267"/>
  <c r="Y265"/>
  <c r="Y272"/>
  <c r="Y270"/>
  <c r="Y268"/>
  <c r="Y266"/>
  <c r="Y264"/>
  <c r="G261"/>
  <c r="G260"/>
  <c r="G259"/>
  <c r="G258"/>
  <c r="G257"/>
  <c r="G256"/>
  <c r="G255"/>
  <c r="G254"/>
  <c r="G285" l="1"/>
  <c r="G1452" l="1"/>
  <c r="G1453"/>
  <c r="L1454"/>
  <c r="X1453"/>
  <c r="X1452"/>
  <c r="O1452"/>
  <c r="P1452" s="1"/>
  <c r="O1453"/>
  <c r="P1453" s="1"/>
  <c r="X223"/>
  <c r="X222"/>
  <c r="X221"/>
  <c r="X220"/>
  <c r="X219"/>
  <c r="X218"/>
  <c r="X217"/>
  <c r="X216"/>
  <c r="X215"/>
  <c r="X214"/>
  <c r="Y1451" l="1"/>
  <c r="Y1452"/>
  <c r="G1225"/>
  <c r="G1226"/>
  <c r="X1225"/>
  <c r="O1225"/>
  <c r="P1225" s="1"/>
  <c r="G1191"/>
  <c r="G1208"/>
  <c r="X1191"/>
  <c r="X1208"/>
  <c r="O1191"/>
  <c r="P1191" s="1"/>
  <c r="X1190"/>
  <c r="O1190"/>
  <c r="P1190" s="1"/>
  <c r="O1208"/>
  <c r="P1208" s="1"/>
  <c r="G1190"/>
  <c r="L1410"/>
  <c r="X1406"/>
  <c r="X1407"/>
  <c r="O1406"/>
  <c r="P1406" s="1"/>
  <c r="O1407"/>
  <c r="P1407" s="1"/>
  <c r="G1406"/>
  <c r="G1407"/>
  <c r="Y1405" l="1"/>
  <c r="Y1406"/>
  <c r="Y1184"/>
  <c r="Y1190"/>
  <c r="Y1224"/>
  <c r="Y1207"/>
  <c r="L1375"/>
  <c r="X1374"/>
  <c r="O1374"/>
  <c r="P1374" s="1"/>
  <c r="G1374"/>
  <c r="Y1373" l="1"/>
  <c r="G1500"/>
  <c r="L1500"/>
  <c r="X1499"/>
  <c r="X1495"/>
  <c r="O1499"/>
  <c r="P1499" s="1"/>
  <c r="O1495"/>
  <c r="P1495" s="1"/>
  <c r="Y1494" l="1"/>
  <c r="Y1498"/>
  <c r="Y1497"/>
  <c r="X1500"/>
  <c r="P1500"/>
  <c r="L107"/>
  <c r="X106"/>
  <c r="O106"/>
  <c r="P106" s="1"/>
  <c r="G106"/>
  <c r="X105"/>
  <c r="O105"/>
  <c r="P105" s="1"/>
  <c r="G105"/>
  <c r="Y106" l="1"/>
  <c r="Y105"/>
  <c r="Y1499"/>
  <c r="L1152"/>
  <c r="X1147"/>
  <c r="O1147"/>
  <c r="P1147" s="1"/>
  <c r="O1149"/>
  <c r="P1149" s="1"/>
  <c r="Y1146" l="1"/>
  <c r="L1510" l="1"/>
  <c r="X1293"/>
  <c r="X1294" s="1"/>
  <c r="O1293"/>
  <c r="P1293" s="1"/>
  <c r="P1294" s="1"/>
  <c r="G1293"/>
  <c r="Y1292" l="1"/>
  <c r="G1294"/>
  <c r="Y1293" s="1"/>
  <c r="L1524"/>
  <c r="G1524"/>
  <c r="O1524"/>
  <c r="P1524" s="1"/>
  <c r="X1523"/>
  <c r="X1524"/>
  <c r="O1523"/>
  <c r="P1523" s="1"/>
  <c r="G1523"/>
  <c r="L1523"/>
  <c r="L1530" l="1"/>
  <c r="Y1522"/>
  <c r="Y1523"/>
  <c r="G144"/>
  <c r="G143"/>
  <c r="G142"/>
  <c r="G141"/>
  <c r="X144"/>
  <c r="X143"/>
  <c r="X142"/>
  <c r="X141"/>
  <c r="O144"/>
  <c r="P144" s="1"/>
  <c r="O143"/>
  <c r="P143" s="1"/>
  <c r="O142"/>
  <c r="P142" s="1"/>
  <c r="O141"/>
  <c r="P141" s="1"/>
  <c r="L145"/>
  <c r="O1240"/>
  <c r="P1240" s="1"/>
  <c r="O1239"/>
  <c r="P1239" s="1"/>
  <c r="Y1238" s="1"/>
  <c r="O1238"/>
  <c r="P1238" s="1"/>
  <c r="X1240"/>
  <c r="X1238"/>
  <c r="X1246" l="1"/>
  <c r="P1246"/>
  <c r="Y1237"/>
  <c r="Y1239"/>
  <c r="Y141"/>
  <c r="Y143"/>
  <c r="Y142"/>
  <c r="Y144"/>
  <c r="G145"/>
  <c r="P145"/>
  <c r="X145"/>
  <c r="X1297"/>
  <c r="X1298"/>
  <c r="X1299"/>
  <c r="O1297"/>
  <c r="P1297" s="1"/>
  <c r="O1298"/>
  <c r="P1298" s="1"/>
  <c r="X354"/>
  <c r="X355"/>
  <c r="X356"/>
  <c r="X357"/>
  <c r="X358"/>
  <c r="X359"/>
  <c r="X360"/>
  <c r="X361"/>
  <c r="X362"/>
  <c r="X363"/>
  <c r="X364"/>
  <c r="X365"/>
  <c r="X366"/>
  <c r="X367"/>
  <c r="X368"/>
  <c r="X369"/>
  <c r="X370"/>
  <c r="X371"/>
  <c r="X372"/>
  <c r="X373"/>
  <c r="X374"/>
  <c r="X375"/>
  <c r="X376"/>
  <c r="X377"/>
  <c r="X378"/>
  <c r="X379"/>
  <c r="X380"/>
  <c r="O353"/>
  <c r="P353" s="1"/>
  <c r="O354"/>
  <c r="P354" s="1"/>
  <c r="O355"/>
  <c r="P355" s="1"/>
  <c r="O356"/>
  <c r="P356" s="1"/>
  <c r="O357"/>
  <c r="P357" s="1"/>
  <c r="O358"/>
  <c r="P358" s="1"/>
  <c r="O359"/>
  <c r="P359" s="1"/>
  <c r="O360"/>
  <c r="P360" s="1"/>
  <c r="O361"/>
  <c r="P361" s="1"/>
  <c r="O362"/>
  <c r="P362" s="1"/>
  <c r="O363"/>
  <c r="P363" s="1"/>
  <c r="O364"/>
  <c r="P364" s="1"/>
  <c r="O365"/>
  <c r="P365" s="1"/>
  <c r="O366"/>
  <c r="P366" s="1"/>
  <c r="O367"/>
  <c r="P367" s="1"/>
  <c r="O368"/>
  <c r="P368" s="1"/>
  <c r="O369"/>
  <c r="P369" s="1"/>
  <c r="O370"/>
  <c r="P370" s="1"/>
  <c r="O371"/>
  <c r="P371" s="1"/>
  <c r="O372"/>
  <c r="P372" s="1"/>
  <c r="O373"/>
  <c r="P373" s="1"/>
  <c r="O374"/>
  <c r="P374" s="1"/>
  <c r="O375"/>
  <c r="P375" s="1"/>
  <c r="O376"/>
  <c r="P376" s="1"/>
  <c r="O377"/>
  <c r="P377" s="1"/>
  <c r="O378"/>
  <c r="P378" s="1"/>
  <c r="O379"/>
  <c r="P379" s="1"/>
  <c r="O380"/>
  <c r="P380" s="1"/>
  <c r="G353"/>
  <c r="G354"/>
  <c r="G355"/>
  <c r="Y355" s="1"/>
  <c r="G356"/>
  <c r="G357"/>
  <c r="G358"/>
  <c r="G359"/>
  <c r="G360"/>
  <c r="G361"/>
  <c r="G362"/>
  <c r="Y362" s="1"/>
  <c r="G363"/>
  <c r="G364"/>
  <c r="Y364" s="1"/>
  <c r="G365"/>
  <c r="Y365" s="1"/>
  <c r="G366"/>
  <c r="G367"/>
  <c r="G368"/>
  <c r="G369"/>
  <c r="G370"/>
  <c r="G371"/>
  <c r="G372"/>
  <c r="Y372" s="1"/>
  <c r="G373"/>
  <c r="Y373" s="1"/>
  <c r="G374"/>
  <c r="Y374" s="1"/>
  <c r="G375"/>
  <c r="Y375" s="1"/>
  <c r="G376"/>
  <c r="G377"/>
  <c r="Y377" s="1"/>
  <c r="G378"/>
  <c r="Y378" s="1"/>
  <c r="G379"/>
  <c r="Y379" s="1"/>
  <c r="G380"/>
  <c r="Y380" l="1"/>
  <c r="Y376"/>
  <c r="Y371"/>
  <c r="Y370"/>
  <c r="Y369"/>
  <c r="Y368"/>
  <c r="Y367"/>
  <c r="Y366"/>
  <c r="Y363"/>
  <c r="Y361"/>
  <c r="Y360"/>
  <c r="Y359"/>
  <c r="Y358"/>
  <c r="Y357"/>
  <c r="Y356"/>
  <c r="Y354"/>
  <c r="Y1296"/>
  <c r="Y1297"/>
  <c r="Y145"/>
  <c r="X1259"/>
  <c r="X1172" l="1"/>
  <c r="X1173"/>
  <c r="O1172"/>
  <c r="P1172" s="1"/>
  <c r="G1172"/>
  <c r="X1174"/>
  <c r="X1175"/>
  <c r="O1173"/>
  <c r="P1173" s="1"/>
  <c r="O1174"/>
  <c r="P1174" s="1"/>
  <c r="O1175"/>
  <c r="P1175" s="1"/>
  <c r="O1176"/>
  <c r="P1176" s="1"/>
  <c r="G1173"/>
  <c r="G1174"/>
  <c r="G1175"/>
  <c r="Y1174" l="1"/>
  <c r="Y1172"/>
  <c r="Y1173"/>
  <c r="Y1171"/>
  <c r="G1568"/>
  <c r="O1568"/>
  <c r="P1568" s="1"/>
  <c r="X1568"/>
  <c r="G1569"/>
  <c r="O1569"/>
  <c r="P1569" s="1"/>
  <c r="X1569"/>
  <c r="G1570"/>
  <c r="O1570"/>
  <c r="P1570" s="1"/>
  <c r="X1570"/>
  <c r="G1571"/>
  <c r="O1571"/>
  <c r="P1571" s="1"/>
  <c r="X1571"/>
  <c r="L1572"/>
  <c r="G1574"/>
  <c r="O1574"/>
  <c r="P1574" s="1"/>
  <c r="X1574"/>
  <c r="G1575"/>
  <c r="O1575"/>
  <c r="P1575" s="1"/>
  <c r="X1575"/>
  <c r="L1576"/>
  <c r="L1134"/>
  <c r="X1132"/>
  <c r="X1133"/>
  <c r="G1125"/>
  <c r="G1126"/>
  <c r="G1132"/>
  <c r="G1133"/>
  <c r="X1126"/>
  <c r="X1125"/>
  <c r="O1125"/>
  <c r="P1125" s="1"/>
  <c r="O1126"/>
  <c r="P1126" s="1"/>
  <c r="O1132"/>
  <c r="P1132" s="1"/>
  <c r="O1133"/>
  <c r="P1133" s="1"/>
  <c r="Y1125" l="1"/>
  <c r="Y1573"/>
  <c r="Y1570"/>
  <c r="Y1569"/>
  <c r="Y1567"/>
  <c r="Y1133"/>
  <c r="Y1126"/>
  <c r="Y1574"/>
  <c r="Y1568"/>
  <c r="X1576"/>
  <c r="G1576"/>
  <c r="X1572"/>
  <c r="G1572"/>
  <c r="P1572"/>
  <c r="P1576"/>
  <c r="G1134"/>
  <c r="P1134"/>
  <c r="X1134"/>
  <c r="X1300"/>
  <c r="X1301"/>
  <c r="O1299"/>
  <c r="P1299" s="1"/>
  <c r="Y1298" s="1"/>
  <c r="O1300"/>
  <c r="P1300" s="1"/>
  <c r="O1301"/>
  <c r="P1301" s="1"/>
  <c r="Y1299" l="1"/>
  <c r="Y1571"/>
  <c r="Y1300"/>
  <c r="Y1575"/>
  <c r="G223"/>
  <c r="G222"/>
  <c r="G221"/>
  <c r="G220"/>
  <c r="G219"/>
  <c r="G218"/>
  <c r="G217"/>
  <c r="G216"/>
  <c r="G215"/>
  <c r="G214"/>
  <c r="O223"/>
  <c r="P223" s="1"/>
  <c r="O222"/>
  <c r="P222" s="1"/>
  <c r="O221"/>
  <c r="P221" s="1"/>
  <c r="O220"/>
  <c r="P220" s="1"/>
  <c r="O219"/>
  <c r="P219" s="1"/>
  <c r="O218"/>
  <c r="P218" s="1"/>
  <c r="O217"/>
  <c r="P217" s="1"/>
  <c r="O216"/>
  <c r="P216" s="1"/>
  <c r="O215"/>
  <c r="P215" s="1"/>
  <c r="O214"/>
  <c r="P214" s="1"/>
  <c r="Y214" l="1"/>
  <c r="Y216"/>
  <c r="Y218"/>
  <c r="Y220"/>
  <c r="Y222"/>
  <c r="Y215"/>
  <c r="Y217"/>
  <c r="Y219"/>
  <c r="Y221"/>
  <c r="Y223"/>
  <c r="X1137"/>
  <c r="X1139"/>
  <c r="X1138"/>
  <c r="X1136"/>
  <c r="X1141"/>
  <c r="X1140"/>
  <c r="O1137"/>
  <c r="P1137" s="1"/>
  <c r="O1139"/>
  <c r="P1139" s="1"/>
  <c r="O1138"/>
  <c r="P1138" s="1"/>
  <c r="O1136"/>
  <c r="P1136" s="1"/>
  <c r="O1141"/>
  <c r="P1141" s="1"/>
  <c r="O1140"/>
  <c r="P1140" s="1"/>
  <c r="G1137"/>
  <c r="G1139"/>
  <c r="G1138"/>
  <c r="G1136"/>
  <c r="G1141"/>
  <c r="G1140"/>
  <c r="X1420"/>
  <c r="P1420"/>
  <c r="G1142" l="1"/>
  <c r="G1145" s="1"/>
  <c r="P1142"/>
  <c r="P1145" s="1"/>
  <c r="X1142"/>
  <c r="X1145" s="1"/>
  <c r="Y1419"/>
  <c r="Y1140"/>
  <c r="Y1136"/>
  <c r="Y1139"/>
  <c r="Y1141"/>
  <c r="Y1138"/>
  <c r="Y1137"/>
  <c r="X224"/>
  <c r="G224"/>
  <c r="P224"/>
  <c r="L1471"/>
  <c r="Y1145" l="1"/>
  <c r="Y1142"/>
  <c r="Y224"/>
  <c r="L212"/>
  <c r="L301"/>
  <c r="X301" l="1"/>
  <c r="P301"/>
  <c r="G301"/>
  <c r="Y301" l="1"/>
  <c r="G719" l="1"/>
  <c r="L725" l="1"/>
  <c r="X724"/>
  <c r="X725" s="1"/>
  <c r="O724"/>
  <c r="P724" s="1"/>
  <c r="P725" s="1"/>
  <c r="G724"/>
  <c r="G725" l="1"/>
  <c r="Y725" s="1"/>
  <c r="Y724"/>
  <c r="X499" l="1"/>
  <c r="P499"/>
  <c r="G499"/>
  <c r="Y499" l="1"/>
  <c r="L115"/>
  <c r="X232" l="1"/>
  <c r="O232"/>
  <c r="P232" s="1"/>
  <c r="X231"/>
  <c r="O231"/>
  <c r="P231" s="1"/>
  <c r="X230"/>
  <c r="O230"/>
  <c r="P230" s="1"/>
  <c r="X229"/>
  <c r="O229"/>
  <c r="P229" s="1"/>
  <c r="X228"/>
  <c r="O228"/>
  <c r="P228" s="1"/>
  <c r="X227"/>
  <c r="O227"/>
  <c r="P227" s="1"/>
  <c r="G227"/>
  <c r="G228"/>
  <c r="G229"/>
  <c r="G230"/>
  <c r="G231"/>
  <c r="G232"/>
  <c r="G234"/>
  <c r="Y232" l="1"/>
  <c r="Y230"/>
  <c r="Y228"/>
  <c r="Y231"/>
  <c r="Y229"/>
  <c r="Y227"/>
  <c r="X1258"/>
  <c r="O1258"/>
  <c r="P1258" s="1"/>
  <c r="G1258"/>
  <c r="Y1257" l="1"/>
  <c r="X1363"/>
  <c r="O1363"/>
  <c r="P1363" s="1"/>
  <c r="G1363"/>
  <c r="X1362"/>
  <c r="O1362"/>
  <c r="P1362" s="1"/>
  <c r="G1362"/>
  <c r="X1361"/>
  <c r="O1361"/>
  <c r="P1361" s="1"/>
  <c r="G1361"/>
  <c r="Y1361" l="1"/>
  <c r="Y1360"/>
  <c r="Y1362"/>
  <c r="X1296"/>
  <c r="X1303" s="1"/>
  <c r="O1296"/>
  <c r="P1296" s="1"/>
  <c r="P1303" s="1"/>
  <c r="G1296"/>
  <c r="G1303" s="1"/>
  <c r="L745"/>
  <c r="X744"/>
  <c r="X745" s="1"/>
  <c r="O744"/>
  <c r="P744" s="1"/>
  <c r="P745" s="1"/>
  <c r="G744"/>
  <c r="G745" l="1"/>
  <c r="Y745" s="1"/>
  <c r="Y744"/>
  <c r="Y1302"/>
  <c r="Y1295"/>
  <c r="X1386" l="1"/>
  <c r="O1386"/>
  <c r="P1386" s="1"/>
  <c r="G1386"/>
  <c r="X1385"/>
  <c r="O1385"/>
  <c r="P1385" s="1"/>
  <c r="G1385"/>
  <c r="Y1385" l="1"/>
  <c r="Y1384"/>
  <c r="X1518" l="1"/>
  <c r="O1518"/>
  <c r="P1518" s="1"/>
  <c r="G1518"/>
  <c r="L102"/>
  <c r="X101"/>
  <c r="X102" s="1"/>
  <c r="O101"/>
  <c r="P101" s="1"/>
  <c r="P102" s="1"/>
  <c r="G101"/>
  <c r="Y101" l="1"/>
  <c r="Y1517"/>
  <c r="G102"/>
  <c r="Y102" s="1"/>
  <c r="X488"/>
  <c r="O488"/>
  <c r="P488" s="1"/>
  <c r="G488"/>
  <c r="Y488" l="1"/>
  <c r="G490"/>
  <c r="Y490" s="1"/>
  <c r="X1423"/>
  <c r="P1423"/>
  <c r="G1423" l="1"/>
  <c r="Y1422" s="1"/>
  <c r="O501" l="1"/>
  <c r="P501" s="1"/>
  <c r="O502"/>
  <c r="P502" s="1"/>
  <c r="O503"/>
  <c r="P503" s="1"/>
  <c r="O504"/>
  <c r="P504" s="1"/>
  <c r="X1469" l="1"/>
  <c r="O1469"/>
  <c r="P1469" s="1"/>
  <c r="G1469"/>
  <c r="X1466"/>
  <c r="O1466"/>
  <c r="P1466" s="1"/>
  <c r="G1466"/>
  <c r="X1468"/>
  <c r="O1468"/>
  <c r="P1468" s="1"/>
  <c r="G1468"/>
  <c r="X1467"/>
  <c r="O1467"/>
  <c r="P1467" s="1"/>
  <c r="G1467"/>
  <c r="Y1466" l="1"/>
  <c r="Y1465"/>
  <c r="Y1468"/>
  <c r="Y1467"/>
  <c r="X307"/>
  <c r="O307"/>
  <c r="P307" s="1"/>
  <c r="G307"/>
  <c r="Y307" l="1"/>
  <c r="X1371" l="1"/>
  <c r="X1375" s="1"/>
  <c r="O1371"/>
  <c r="P1371" s="1"/>
  <c r="P1375" s="1"/>
  <c r="G1371"/>
  <c r="L99"/>
  <c r="X98"/>
  <c r="X99" s="1"/>
  <c r="O98"/>
  <c r="P98" s="1"/>
  <c r="P99" s="1"/>
  <c r="G98"/>
  <c r="X115"/>
  <c r="X251"/>
  <c r="X250"/>
  <c r="X249"/>
  <c r="X248"/>
  <c r="X247"/>
  <c r="X246"/>
  <c r="X245"/>
  <c r="X244"/>
  <c r="X243"/>
  <c r="X242"/>
  <c r="X241"/>
  <c r="X240"/>
  <c r="X239"/>
  <c r="X238"/>
  <c r="X237"/>
  <c r="X236"/>
  <c r="X235"/>
  <c r="X234"/>
  <c r="X226"/>
  <c r="O251"/>
  <c r="P251" s="1"/>
  <c r="O250"/>
  <c r="P250" s="1"/>
  <c r="O249"/>
  <c r="P249" s="1"/>
  <c r="O248"/>
  <c r="P248" s="1"/>
  <c r="O247"/>
  <c r="P247" s="1"/>
  <c r="O246"/>
  <c r="P246" s="1"/>
  <c r="O245"/>
  <c r="P245" s="1"/>
  <c r="O244"/>
  <c r="P244" s="1"/>
  <c r="O243"/>
  <c r="P243" s="1"/>
  <c r="O242"/>
  <c r="P242" s="1"/>
  <c r="O241"/>
  <c r="P241" s="1"/>
  <c r="O240"/>
  <c r="P240" s="1"/>
  <c r="O239"/>
  <c r="P239" s="1"/>
  <c r="O238"/>
  <c r="P238" s="1"/>
  <c r="O237"/>
  <c r="P237" s="1"/>
  <c r="O236"/>
  <c r="P236" s="1"/>
  <c r="O235"/>
  <c r="P235" s="1"/>
  <c r="O234"/>
  <c r="P234" s="1"/>
  <c r="O226"/>
  <c r="P226" s="1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26"/>
  <c r="L751"/>
  <c r="X750"/>
  <c r="X751" s="1"/>
  <c r="O750"/>
  <c r="P750" s="1"/>
  <c r="P751" s="1"/>
  <c r="G750"/>
  <c r="L748"/>
  <c r="X747"/>
  <c r="X748" s="1"/>
  <c r="O747"/>
  <c r="P747" s="1"/>
  <c r="P748" s="1"/>
  <c r="G747"/>
  <c r="Y235" l="1"/>
  <c r="Y237"/>
  <c r="Y239"/>
  <c r="Y240"/>
  <c r="Y241"/>
  <c r="Y243"/>
  <c r="Y245"/>
  <c r="Y247"/>
  <c r="Y249"/>
  <c r="Y251"/>
  <c r="Y234"/>
  <c r="Y226"/>
  <c r="Y98"/>
  <c r="Y236"/>
  <c r="Y238"/>
  <c r="Y242"/>
  <c r="Y244"/>
  <c r="Y246"/>
  <c r="Y248"/>
  <c r="Y250"/>
  <c r="G748"/>
  <c r="Y748" s="1"/>
  <c r="Y747"/>
  <c r="G751"/>
  <c r="Y751" s="1"/>
  <c r="Y750"/>
  <c r="G99"/>
  <c r="Y99" s="1"/>
  <c r="G1375"/>
  <c r="Y1374" s="1"/>
  <c r="Y1370"/>
  <c r="P115"/>
  <c r="G115"/>
  <c r="Y115" l="1"/>
  <c r="X513"/>
  <c r="O513"/>
  <c r="P513" s="1"/>
  <c r="G513"/>
  <c r="L515"/>
  <c r="X514"/>
  <c r="O514"/>
  <c r="P514" s="1"/>
  <c r="G514"/>
  <c r="X1405"/>
  <c r="X1410" s="1"/>
  <c r="O1405"/>
  <c r="P1405" s="1"/>
  <c r="P1410" s="1"/>
  <c r="G1405"/>
  <c r="G1410" s="1"/>
  <c r="X1456"/>
  <c r="X1464" s="1"/>
  <c r="O1456"/>
  <c r="P1456" s="1"/>
  <c r="P1464" s="1"/>
  <c r="G1456"/>
  <c r="G1464" s="1"/>
  <c r="L733"/>
  <c r="X732"/>
  <c r="O732"/>
  <c r="P732" s="1"/>
  <c r="X731"/>
  <c r="O731"/>
  <c r="P731" s="1"/>
  <c r="X730"/>
  <c r="O730"/>
  <c r="P730" s="1"/>
  <c r="X729"/>
  <c r="O729"/>
  <c r="P729" s="1"/>
  <c r="X728"/>
  <c r="O728"/>
  <c r="P728" s="1"/>
  <c r="X727"/>
  <c r="O727"/>
  <c r="P727" s="1"/>
  <c r="G732"/>
  <c r="G731"/>
  <c r="G730"/>
  <c r="G729"/>
  <c r="G728"/>
  <c r="G727"/>
  <c r="X1307"/>
  <c r="O1307"/>
  <c r="P1307" s="1"/>
  <c r="G1307"/>
  <c r="L1195"/>
  <c r="X1192"/>
  <c r="O1192"/>
  <c r="P1192" s="1"/>
  <c r="G1192"/>
  <c r="X1184"/>
  <c r="O1184"/>
  <c r="P1184" s="1"/>
  <c r="G1184"/>
  <c r="X1522"/>
  <c r="X1530" s="1"/>
  <c r="O1522"/>
  <c r="P1522" s="1"/>
  <c r="P1530" s="1"/>
  <c r="G1522"/>
  <c r="G1530" s="1"/>
  <c r="X1203"/>
  <c r="O1203"/>
  <c r="P1203" s="1"/>
  <c r="G1203"/>
  <c r="X134"/>
  <c r="X135"/>
  <c r="X136"/>
  <c r="X137"/>
  <c r="X138"/>
  <c r="O138"/>
  <c r="P138" s="1"/>
  <c r="L139"/>
  <c r="G138"/>
  <c r="G137"/>
  <c r="G136"/>
  <c r="G135"/>
  <c r="G134"/>
  <c r="G133"/>
  <c r="O137"/>
  <c r="P137" s="1"/>
  <c r="O136"/>
  <c r="P136" s="1"/>
  <c r="O135"/>
  <c r="P135" s="1"/>
  <c r="O134"/>
  <c r="P134" s="1"/>
  <c r="X133"/>
  <c r="O133"/>
  <c r="P133" s="1"/>
  <c r="X1321"/>
  <c r="O1321"/>
  <c r="P1321" s="1"/>
  <c r="G1321"/>
  <c r="X1320"/>
  <c r="O1320"/>
  <c r="P1320" s="1"/>
  <c r="G1320"/>
  <c r="L1199"/>
  <c r="X1197"/>
  <c r="O1197"/>
  <c r="P1197" s="1"/>
  <c r="P1199" s="1"/>
  <c r="G1197"/>
  <c r="G1199" s="1"/>
  <c r="Y727" l="1"/>
  <c r="Y729"/>
  <c r="Y731"/>
  <c r="Y1319"/>
  <c r="Y1306"/>
  <c r="Y732"/>
  <c r="Y1196"/>
  <c r="Y730"/>
  <c r="Z139"/>
  <c r="Y135"/>
  <c r="Y134"/>
  <c r="Y136"/>
  <c r="Y514"/>
  <c r="Y513"/>
  <c r="Y728"/>
  <c r="Y1320"/>
  <c r="Y138"/>
  <c r="Y1202"/>
  <c r="Y1183"/>
  <c r="Y1455"/>
  <c r="Y1407"/>
  <c r="Y1404"/>
  <c r="Y137"/>
  <c r="Y1529"/>
  <c r="Y1521"/>
  <c r="G733"/>
  <c r="G139"/>
  <c r="P733"/>
  <c r="G1195"/>
  <c r="X1195"/>
  <c r="X733"/>
  <c r="P1195"/>
  <c r="P139"/>
  <c r="X139"/>
  <c r="Y733" l="1"/>
  <c r="Y1197"/>
  <c r="Y139"/>
  <c r="X1273"/>
  <c r="O1273"/>
  <c r="P1273" s="1"/>
  <c r="G1273"/>
  <c r="X1272"/>
  <c r="O1272"/>
  <c r="P1272" s="1"/>
  <c r="G1272"/>
  <c r="X1271"/>
  <c r="O1271"/>
  <c r="P1271" s="1"/>
  <c r="G1271"/>
  <c r="X1270"/>
  <c r="O1270"/>
  <c r="P1270" s="1"/>
  <c r="G1270"/>
  <c r="X1149"/>
  <c r="X1151"/>
  <c r="O1151"/>
  <c r="P1151" s="1"/>
  <c r="P1152" s="1"/>
  <c r="X502"/>
  <c r="G502"/>
  <c r="X741"/>
  <c r="O741"/>
  <c r="P741" s="1"/>
  <c r="X740"/>
  <c r="O740"/>
  <c r="P740" s="1"/>
  <c r="X739"/>
  <c r="O739"/>
  <c r="P739" s="1"/>
  <c r="X738"/>
  <c r="O738"/>
  <c r="P738" s="1"/>
  <c r="X737"/>
  <c r="O737"/>
  <c r="P737" s="1"/>
  <c r="X736"/>
  <c r="O736"/>
  <c r="P736" s="1"/>
  <c r="G736"/>
  <c r="G737"/>
  <c r="G738"/>
  <c r="G739"/>
  <c r="G740"/>
  <c r="G741"/>
  <c r="L742"/>
  <c r="X735"/>
  <c r="O735"/>
  <c r="P735" s="1"/>
  <c r="G735"/>
  <c r="X478"/>
  <c r="O478"/>
  <c r="P478" s="1"/>
  <c r="G478"/>
  <c r="X477"/>
  <c r="O477"/>
  <c r="P477" s="1"/>
  <c r="G477"/>
  <c r="X476"/>
  <c r="O476"/>
  <c r="P476" s="1"/>
  <c r="G476"/>
  <c r="Y735" l="1"/>
  <c r="Y741"/>
  <c r="Y739"/>
  <c r="Y737"/>
  <c r="Y1270"/>
  <c r="Y1272"/>
  <c r="Y502"/>
  <c r="Y477"/>
  <c r="Y740"/>
  <c r="Y476"/>
  <c r="Y478"/>
  <c r="Y738"/>
  <c r="Y736"/>
  <c r="Y1148"/>
  <c r="Y1269"/>
  <c r="Y1271"/>
  <c r="G1152"/>
  <c r="X1152"/>
  <c r="P742"/>
  <c r="X742"/>
  <c r="G742"/>
  <c r="Y742" l="1"/>
  <c r="X1477" l="1"/>
  <c r="O1477"/>
  <c r="P1477" s="1"/>
  <c r="G1477"/>
  <c r="X1476"/>
  <c r="O1476"/>
  <c r="P1476" s="1"/>
  <c r="G1476"/>
  <c r="Y1476" l="1"/>
  <c r="Y1475"/>
  <c r="X1433" l="1"/>
  <c r="O1433"/>
  <c r="P1433" s="1"/>
  <c r="G1433"/>
  <c r="X1432"/>
  <c r="O1432"/>
  <c r="P1432" s="1"/>
  <c r="G1432"/>
  <c r="X1431"/>
  <c r="O1431"/>
  <c r="P1431" s="1"/>
  <c r="G1431"/>
  <c r="X1430"/>
  <c r="O1430"/>
  <c r="P1430" s="1"/>
  <c r="G1430"/>
  <c r="X1435"/>
  <c r="O1435"/>
  <c r="P1435" s="1"/>
  <c r="G1435"/>
  <c r="X104"/>
  <c r="X107" s="1"/>
  <c r="O104"/>
  <c r="P104" s="1"/>
  <c r="P107" s="1"/>
  <c r="G104"/>
  <c r="X1215"/>
  <c r="O1215"/>
  <c r="P1215" s="1"/>
  <c r="G1215"/>
  <c r="X1214"/>
  <c r="O1214"/>
  <c r="P1214" s="1"/>
  <c r="G1214"/>
  <c r="X1213"/>
  <c r="O1213"/>
  <c r="P1213" s="1"/>
  <c r="G1213"/>
  <c r="X1211"/>
  <c r="O1211"/>
  <c r="P1211" s="1"/>
  <c r="G1211"/>
  <c r="X1210"/>
  <c r="O1210"/>
  <c r="P1210" s="1"/>
  <c r="G1210"/>
  <c r="X262"/>
  <c r="O262"/>
  <c r="P262" s="1"/>
  <c r="X261"/>
  <c r="O261"/>
  <c r="P261" s="1"/>
  <c r="X260"/>
  <c r="O260"/>
  <c r="P260" s="1"/>
  <c r="X1250"/>
  <c r="O1250"/>
  <c r="P1250" s="1"/>
  <c r="G1250"/>
  <c r="X1254"/>
  <c r="O1254"/>
  <c r="P1254" s="1"/>
  <c r="G1254"/>
  <c r="X1253"/>
  <c r="O1253"/>
  <c r="P1253" s="1"/>
  <c r="G1253"/>
  <c r="X1224"/>
  <c r="O1224"/>
  <c r="P1224" s="1"/>
  <c r="G1224"/>
  <c r="X1223"/>
  <c r="O1223"/>
  <c r="P1223" s="1"/>
  <c r="G1223"/>
  <c r="X1222"/>
  <c r="O1222"/>
  <c r="P1222" s="1"/>
  <c r="G1222"/>
  <c r="X1220"/>
  <c r="O1220"/>
  <c r="P1220" s="1"/>
  <c r="G1220"/>
  <c r="X1219"/>
  <c r="O1219"/>
  <c r="P1219" s="1"/>
  <c r="G1219"/>
  <c r="X509"/>
  <c r="O509"/>
  <c r="P509" s="1"/>
  <c r="G509"/>
  <c r="X508"/>
  <c r="O508"/>
  <c r="P508" s="1"/>
  <c r="G508"/>
  <c r="X507"/>
  <c r="O507"/>
  <c r="P507" s="1"/>
  <c r="L510"/>
  <c r="G507"/>
  <c r="X1535"/>
  <c r="O1535"/>
  <c r="P1535" s="1"/>
  <c r="G1535"/>
  <c r="X1534"/>
  <c r="O1534"/>
  <c r="P1534" s="1"/>
  <c r="G1534"/>
  <c r="X1536"/>
  <c r="O1536"/>
  <c r="P1536" s="1"/>
  <c r="G1536"/>
  <c r="X1539"/>
  <c r="O1539"/>
  <c r="P1539" s="1"/>
  <c r="G1539"/>
  <c r="X1538"/>
  <c r="O1538"/>
  <c r="P1538" s="1"/>
  <c r="G1538"/>
  <c r="X1289"/>
  <c r="O1289"/>
  <c r="P1289" s="1"/>
  <c r="G1289"/>
  <c r="X1288"/>
  <c r="O1288"/>
  <c r="P1288" s="1"/>
  <c r="G1288"/>
  <c r="X1287"/>
  <c r="O1287"/>
  <c r="P1287" s="1"/>
  <c r="G1287"/>
  <c r="X1286"/>
  <c r="O1286"/>
  <c r="P1286" s="1"/>
  <c r="G1286"/>
  <c r="X331"/>
  <c r="O331"/>
  <c r="P331" s="1"/>
  <c r="X330"/>
  <c r="O330"/>
  <c r="P330" s="1"/>
  <c r="X332"/>
  <c r="O332"/>
  <c r="P332" s="1"/>
  <c r="X1515"/>
  <c r="O1515"/>
  <c r="P1515" s="1"/>
  <c r="G1515"/>
  <c r="X1514"/>
  <c r="O1514"/>
  <c r="P1514" s="1"/>
  <c r="G1514"/>
  <c r="X1517"/>
  <c r="O1517"/>
  <c r="P1517" s="1"/>
  <c r="G1517"/>
  <c r="X1561"/>
  <c r="O1561"/>
  <c r="P1561" s="1"/>
  <c r="G1561"/>
  <c r="X1560"/>
  <c r="O1560"/>
  <c r="P1560" s="1"/>
  <c r="G1560"/>
  <c r="X1563"/>
  <c r="O1563"/>
  <c r="P1563" s="1"/>
  <c r="G1563"/>
  <c r="X1562"/>
  <c r="O1562"/>
  <c r="P1562" s="1"/>
  <c r="G1562"/>
  <c r="X1564"/>
  <c r="O1564"/>
  <c r="P1564" s="1"/>
  <c r="G1564"/>
  <c r="X1261"/>
  <c r="O1261"/>
  <c r="P1261" s="1"/>
  <c r="G1261"/>
  <c r="X1260"/>
  <c r="O1260"/>
  <c r="P1260" s="1"/>
  <c r="G1260"/>
  <c r="X1262"/>
  <c r="O1262"/>
  <c r="P1262" s="1"/>
  <c r="G1262"/>
  <c r="X1449"/>
  <c r="O1449"/>
  <c r="P1449" s="1"/>
  <c r="G1449"/>
  <c r="X1448"/>
  <c r="O1448"/>
  <c r="P1448" s="1"/>
  <c r="G1448"/>
  <c r="X1447"/>
  <c r="O1447"/>
  <c r="P1447" s="1"/>
  <c r="G1447"/>
  <c r="Y260" l="1"/>
  <c r="Y261"/>
  <c r="Y262"/>
  <c r="Y1447"/>
  <c r="Y1259"/>
  <c r="Y1563"/>
  <c r="Y1562"/>
  <c r="Y1560"/>
  <c r="Y1513"/>
  <c r="Y332"/>
  <c r="Y1286"/>
  <c r="Y1288"/>
  <c r="Y1538"/>
  <c r="Y1533"/>
  <c r="Y508"/>
  <c r="Y1218"/>
  <c r="Y507"/>
  <c r="Y1210"/>
  <c r="Y1221"/>
  <c r="Y1223"/>
  <c r="Y104"/>
  <c r="Y1213"/>
  <c r="Y1253"/>
  <c r="Y1429"/>
  <c r="Y1431"/>
  <c r="G107"/>
  <c r="Y107" s="1"/>
  <c r="Y1446"/>
  <c r="Y1448"/>
  <c r="Y1261"/>
  <c r="Y1260"/>
  <c r="Y1561"/>
  <c r="Y1559"/>
  <c r="Y1516"/>
  <c r="Y1514"/>
  <c r="Y330"/>
  <c r="Y331"/>
  <c r="Y1285"/>
  <c r="Y1287"/>
  <c r="Y1537"/>
  <c r="Y1535"/>
  <c r="Y1534"/>
  <c r="Y509"/>
  <c r="Y1219"/>
  <c r="Y1222"/>
  <c r="Y1252"/>
  <c r="Y1249"/>
  <c r="Y1209"/>
  <c r="Y1212"/>
  <c r="Y1214"/>
  <c r="Y1434"/>
  <c r="Y1430"/>
  <c r="Y1432"/>
  <c r="G510"/>
  <c r="P510"/>
  <c r="X510"/>
  <c r="Y510" l="1"/>
  <c r="X1202"/>
  <c r="O1202"/>
  <c r="P1202" s="1"/>
  <c r="G1202"/>
  <c r="X75"/>
  <c r="X76" s="1"/>
  <c r="O75"/>
  <c r="P75" s="1"/>
  <c r="P76" s="1"/>
  <c r="L76"/>
  <c r="G75"/>
  <c r="X1365"/>
  <c r="O1365"/>
  <c r="P1365" s="1"/>
  <c r="G1365"/>
  <c r="X1364"/>
  <c r="O1364"/>
  <c r="P1364" s="1"/>
  <c r="G1364"/>
  <c r="X148"/>
  <c r="O148"/>
  <c r="P148" s="1"/>
  <c r="G148"/>
  <c r="X147"/>
  <c r="O147"/>
  <c r="P147" s="1"/>
  <c r="L149"/>
  <c r="G147"/>
  <c r="X512"/>
  <c r="X515" s="1"/>
  <c r="O512"/>
  <c r="P512" s="1"/>
  <c r="P515" s="1"/>
  <c r="G512"/>
  <c r="X721"/>
  <c r="X722" s="1"/>
  <c r="O721"/>
  <c r="P721" s="1"/>
  <c r="P722" s="1"/>
  <c r="L722"/>
  <c r="G721"/>
  <c r="X1234"/>
  <c r="O1234"/>
  <c r="P1234" s="1"/>
  <c r="G1234"/>
  <c r="X1233"/>
  <c r="O1233"/>
  <c r="P1233" s="1"/>
  <c r="G1233"/>
  <c r="X1232"/>
  <c r="O1232"/>
  <c r="P1232" s="1"/>
  <c r="G1232"/>
  <c r="X1231"/>
  <c r="O1231"/>
  <c r="P1231" s="1"/>
  <c r="G1231"/>
  <c r="X1492"/>
  <c r="O1492"/>
  <c r="P1492" s="1"/>
  <c r="G1492"/>
  <c r="X1491"/>
  <c r="O1491"/>
  <c r="P1491" s="1"/>
  <c r="G1491"/>
  <c r="X1489"/>
  <c r="O1489"/>
  <c r="P1489" s="1"/>
  <c r="G1489"/>
  <c r="X1488"/>
  <c r="O1488"/>
  <c r="P1488" s="1"/>
  <c r="G1488"/>
  <c r="X1162"/>
  <c r="O1162"/>
  <c r="P1162" s="1"/>
  <c r="G1162"/>
  <c r="X1161"/>
  <c r="O1161"/>
  <c r="P1161" s="1"/>
  <c r="G1161"/>
  <c r="X1323"/>
  <c r="O1323"/>
  <c r="P1323" s="1"/>
  <c r="G1323"/>
  <c r="X1322"/>
  <c r="O1322"/>
  <c r="P1322" s="1"/>
  <c r="G1322"/>
  <c r="X353"/>
  <c r="Y353" s="1"/>
  <c r="X352"/>
  <c r="O352"/>
  <c r="P352" s="1"/>
  <c r="X351"/>
  <c r="O351"/>
  <c r="P351" s="1"/>
  <c r="X350"/>
  <c r="O350"/>
  <c r="P350" s="1"/>
  <c r="X349"/>
  <c r="O349"/>
  <c r="P349" s="1"/>
  <c r="X348"/>
  <c r="O348"/>
  <c r="P348" s="1"/>
  <c r="X347"/>
  <c r="O347"/>
  <c r="P347" s="1"/>
  <c r="X346"/>
  <c r="O346"/>
  <c r="P346" s="1"/>
  <c r="X345"/>
  <c r="O345"/>
  <c r="P345" s="1"/>
  <c r="X344"/>
  <c r="O344"/>
  <c r="P344" s="1"/>
  <c r="X343"/>
  <c r="O343"/>
  <c r="P343" s="1"/>
  <c r="X342"/>
  <c r="O342"/>
  <c r="P342" s="1"/>
  <c r="G342"/>
  <c r="G343"/>
  <c r="G344"/>
  <c r="G345"/>
  <c r="G346"/>
  <c r="G347"/>
  <c r="G348"/>
  <c r="G349"/>
  <c r="G350"/>
  <c r="G351"/>
  <c r="G352"/>
  <c r="O341"/>
  <c r="P341" s="1"/>
  <c r="X341"/>
  <c r="G341"/>
  <c r="Y341" l="1"/>
  <c r="Y351"/>
  <c r="Y349"/>
  <c r="Y347"/>
  <c r="Y345"/>
  <c r="Y343"/>
  <c r="Y352"/>
  <c r="Y350"/>
  <c r="Y348"/>
  <c r="Y1487"/>
  <c r="Y1491"/>
  <c r="Y1230"/>
  <c r="Y1364"/>
  <c r="Y75"/>
  <c r="Y1322"/>
  <c r="Y1161"/>
  <c r="Y1231"/>
  <c r="Y1488"/>
  <c r="Y1490"/>
  <c r="Y1233"/>
  <c r="G149"/>
  <c r="Y147"/>
  <c r="Y148"/>
  <c r="Y1363"/>
  <c r="G76"/>
  <c r="Y76" s="1"/>
  <c r="Y1201"/>
  <c r="Y346"/>
  <c r="Y344"/>
  <c r="Y342"/>
  <c r="Y1321"/>
  <c r="Y1160"/>
  <c r="Y1232"/>
  <c r="G722"/>
  <c r="Y722" s="1"/>
  <c r="Y721"/>
  <c r="G515"/>
  <c r="Y515" s="1"/>
  <c r="Y512"/>
  <c r="P149"/>
  <c r="X149"/>
  <c r="L381"/>
  <c r="Y149" l="1"/>
  <c r="X69"/>
  <c r="X70" s="1"/>
  <c r="O69"/>
  <c r="P69" s="1"/>
  <c r="P70" s="1"/>
  <c r="L70"/>
  <c r="G69"/>
  <c r="X1159"/>
  <c r="O1159"/>
  <c r="P1159" s="1"/>
  <c r="G1159"/>
  <c r="X1158"/>
  <c r="O1158"/>
  <c r="P1158" s="1"/>
  <c r="G1158"/>
  <c r="X481"/>
  <c r="O481"/>
  <c r="P481" s="1"/>
  <c r="G481"/>
  <c r="O475"/>
  <c r="P475" s="1"/>
  <c r="O474"/>
  <c r="P474" s="1"/>
  <c r="O473"/>
  <c r="P473" s="1"/>
  <c r="O472"/>
  <c r="P472" s="1"/>
  <c r="O471"/>
  <c r="P471" s="1"/>
  <c r="O470"/>
  <c r="P470" s="1"/>
  <c r="O469"/>
  <c r="P469" s="1"/>
  <c r="O468"/>
  <c r="P468" s="1"/>
  <c r="O467"/>
  <c r="P467" s="1"/>
  <c r="O466"/>
  <c r="P466" s="1"/>
  <c r="X466"/>
  <c r="X467"/>
  <c r="X468"/>
  <c r="X469"/>
  <c r="X470"/>
  <c r="X471"/>
  <c r="X472"/>
  <c r="X473"/>
  <c r="X474"/>
  <c r="X475"/>
  <c r="G475"/>
  <c r="G474"/>
  <c r="G473"/>
  <c r="G472"/>
  <c r="G471"/>
  <c r="G470"/>
  <c r="G469"/>
  <c r="G468"/>
  <c r="G467"/>
  <c r="G466"/>
  <c r="X464"/>
  <c r="O464"/>
  <c r="P464" s="1"/>
  <c r="G464"/>
  <c r="Y467" l="1"/>
  <c r="Y469"/>
  <c r="Y471"/>
  <c r="Y473"/>
  <c r="Y1157"/>
  <c r="Y69"/>
  <c r="Y475"/>
  <c r="Y466"/>
  <c r="Y468"/>
  <c r="Y470"/>
  <c r="Y472"/>
  <c r="Y474"/>
  <c r="G70"/>
  <c r="Y70" s="1"/>
  <c r="Y464"/>
  <c r="Y481"/>
  <c r="Y1158"/>
  <c r="X519"/>
  <c r="P519"/>
  <c r="G519"/>
  <c r="X526"/>
  <c r="O526"/>
  <c r="P526" s="1"/>
  <c r="G526"/>
  <c r="Y526" l="1"/>
  <c r="X525"/>
  <c r="O525"/>
  <c r="P525" s="1"/>
  <c r="G525"/>
  <c r="X524"/>
  <c r="O524"/>
  <c r="P524" s="1"/>
  <c r="G524"/>
  <c r="Y524" l="1"/>
  <c r="Y525"/>
  <c r="X1383"/>
  <c r="O1383"/>
  <c r="P1383" s="1"/>
  <c r="G1383"/>
  <c r="X1381"/>
  <c r="O1381"/>
  <c r="P1381" s="1"/>
  <c r="G1381"/>
  <c r="X1380"/>
  <c r="O1380"/>
  <c r="P1380" s="1"/>
  <c r="G1380"/>
  <c r="X1445"/>
  <c r="O1445"/>
  <c r="P1445" s="1"/>
  <c r="G1445"/>
  <c r="X1444"/>
  <c r="O1444"/>
  <c r="P1444" s="1"/>
  <c r="G1444"/>
  <c r="Y1444" l="1"/>
  <c r="Y1443"/>
  <c r="Y1379"/>
  <c r="Y1382"/>
  <c r="Y1380"/>
  <c r="G1546"/>
  <c r="O1546"/>
  <c r="P1546" s="1"/>
  <c r="X1546"/>
  <c r="G1547"/>
  <c r="O1547"/>
  <c r="P1547" s="1"/>
  <c r="X1547"/>
  <c r="X1550"/>
  <c r="O1550"/>
  <c r="P1550" s="1"/>
  <c r="G1550"/>
  <c r="Y1549" l="1"/>
  <c r="Y1545"/>
  <c r="Y1546"/>
  <c r="P96"/>
  <c r="X96"/>
  <c r="G96"/>
  <c r="L96"/>
  <c r="L828"/>
  <c r="Y96" l="1"/>
  <c r="X828"/>
  <c r="P828"/>
  <c r="Y828" l="1"/>
  <c r="X1169"/>
  <c r="O1169"/>
  <c r="P1169" s="1"/>
  <c r="G1169"/>
  <c r="X1168"/>
  <c r="O1168"/>
  <c r="P1168" s="1"/>
  <c r="G1168"/>
  <c r="X1171"/>
  <c r="O1171"/>
  <c r="P1171" s="1"/>
  <c r="G1171"/>
  <c r="X1170"/>
  <c r="O1170"/>
  <c r="P1170" s="1"/>
  <c r="G1170"/>
  <c r="X1416"/>
  <c r="O1416"/>
  <c r="P1416" s="1"/>
  <c r="G1416"/>
  <c r="X1415"/>
  <c r="O1415"/>
  <c r="P1415" s="1"/>
  <c r="G1415"/>
  <c r="X1414"/>
  <c r="O1414"/>
  <c r="P1414" s="1"/>
  <c r="G1414"/>
  <c r="X1504"/>
  <c r="O1504"/>
  <c r="P1504" s="1"/>
  <c r="G1504"/>
  <c r="X1506"/>
  <c r="O1506"/>
  <c r="P1506" s="1"/>
  <c r="G1506"/>
  <c r="X1505"/>
  <c r="O1505"/>
  <c r="P1505" s="1"/>
  <c r="G1505"/>
  <c r="X1508"/>
  <c r="O1508"/>
  <c r="P1508" s="1"/>
  <c r="G1508"/>
  <c r="X1507"/>
  <c r="O1507"/>
  <c r="P1507" s="1"/>
  <c r="G1507"/>
  <c r="X1400"/>
  <c r="O1400"/>
  <c r="P1400" s="1"/>
  <c r="G1400"/>
  <c r="X1399"/>
  <c r="O1399"/>
  <c r="P1399" s="1"/>
  <c r="G1399"/>
  <c r="X1401"/>
  <c r="O1401"/>
  <c r="P1401" s="1"/>
  <c r="G1401"/>
  <c r="X1394"/>
  <c r="O1394"/>
  <c r="P1394" s="1"/>
  <c r="G1394"/>
  <c r="X1393"/>
  <c r="O1393"/>
  <c r="P1393" s="1"/>
  <c r="G1393"/>
  <c r="X1345"/>
  <c r="O1345"/>
  <c r="P1345" s="1"/>
  <c r="G1345"/>
  <c r="X1346"/>
  <c r="O1346"/>
  <c r="P1346" s="1"/>
  <c r="G1346"/>
  <c r="X1349"/>
  <c r="O1349"/>
  <c r="P1349" s="1"/>
  <c r="G1349"/>
  <c r="X1348"/>
  <c r="O1348"/>
  <c r="P1348" s="1"/>
  <c r="G1348"/>
  <c r="Y1393" l="1"/>
  <c r="Y1398"/>
  <c r="Y1506"/>
  <c r="Y1504"/>
  <c r="Y1503"/>
  <c r="Y1414"/>
  <c r="Y1348"/>
  <c r="Y1344"/>
  <c r="Y1167"/>
  <c r="Y1169"/>
  <c r="Y1347"/>
  <c r="Y1345"/>
  <c r="Y1392"/>
  <c r="Y1400"/>
  <c r="Y1399"/>
  <c r="Y1507"/>
  <c r="Y1505"/>
  <c r="Y1413"/>
  <c r="Y1415"/>
  <c r="Y1170"/>
  <c r="Y1168"/>
  <c r="X1309"/>
  <c r="O1309"/>
  <c r="P1309" s="1"/>
  <c r="G1309"/>
  <c r="X1308"/>
  <c r="O1308"/>
  <c r="P1308" s="1"/>
  <c r="G1308"/>
  <c r="X1311"/>
  <c r="O1311"/>
  <c r="P1311" s="1"/>
  <c r="G1311"/>
  <c r="X1310"/>
  <c r="O1310"/>
  <c r="P1310" s="1"/>
  <c r="G1310"/>
  <c r="G212"/>
  <c r="X1275"/>
  <c r="O1275"/>
  <c r="P1275" s="1"/>
  <c r="G1275"/>
  <c r="X1274"/>
  <c r="O1274"/>
  <c r="P1274" s="1"/>
  <c r="G1274"/>
  <c r="X1341"/>
  <c r="O1341"/>
  <c r="P1341" s="1"/>
  <c r="G1341"/>
  <c r="X1335"/>
  <c r="O1335"/>
  <c r="P1335" s="1"/>
  <c r="G1335"/>
  <c r="X1334"/>
  <c r="O1334"/>
  <c r="P1334" s="1"/>
  <c r="G1334"/>
  <c r="X1337"/>
  <c r="O1337"/>
  <c r="P1337" s="1"/>
  <c r="G1337"/>
  <c r="X1336"/>
  <c r="O1336"/>
  <c r="P1336" s="1"/>
  <c r="G1336"/>
  <c r="O1548"/>
  <c r="P1548" s="1"/>
  <c r="O1549"/>
  <c r="P1549" s="1"/>
  <c r="X1548"/>
  <c r="X1549"/>
  <c r="X1551"/>
  <c r="G1548"/>
  <c r="G1549"/>
  <c r="Y1548" l="1"/>
  <c r="Y1336"/>
  <c r="Y1334"/>
  <c r="Y1273"/>
  <c r="Y1310"/>
  <c r="Y1308"/>
  <c r="Y1547"/>
  <c r="Y1335"/>
  <c r="Y1333"/>
  <c r="Y1340"/>
  <c r="Y1274"/>
  <c r="Y1309"/>
  <c r="Y1307"/>
  <c r="X1285" l="1"/>
  <c r="O1285"/>
  <c r="P1285" s="1"/>
  <c r="G1285"/>
  <c r="X1429"/>
  <c r="O1429"/>
  <c r="P1429" s="1"/>
  <c r="G1429"/>
  <c r="X1428"/>
  <c r="O1428"/>
  <c r="P1428" s="1"/>
  <c r="G1428"/>
  <c r="X1490"/>
  <c r="O1490"/>
  <c r="P1490" s="1"/>
  <c r="G1490"/>
  <c r="X317"/>
  <c r="O317"/>
  <c r="P317" s="1"/>
  <c r="X316"/>
  <c r="O316"/>
  <c r="P316" s="1"/>
  <c r="X1204"/>
  <c r="O1204"/>
  <c r="P1204" s="1"/>
  <c r="G1204"/>
  <c r="X1277"/>
  <c r="O1277"/>
  <c r="P1277" s="1"/>
  <c r="G1277"/>
  <c r="X1276"/>
  <c r="O1276"/>
  <c r="P1276" s="1"/>
  <c r="G1276"/>
  <c r="Y1276" l="1"/>
  <c r="Y316"/>
  <c r="Y317"/>
  <c r="Y1489"/>
  <c r="Y1428"/>
  <c r="Y1284"/>
  <c r="Y1275"/>
  <c r="Y1203"/>
  <c r="Y1427"/>
  <c r="L67"/>
  <c r="X276" l="1"/>
  <c r="X277"/>
  <c r="X278"/>
  <c r="O276"/>
  <c r="P276" s="1"/>
  <c r="O277"/>
  <c r="P277" s="1"/>
  <c r="O278"/>
  <c r="P278" s="1"/>
  <c r="L285"/>
  <c r="Y277" l="1"/>
  <c r="Y278"/>
  <c r="Y276"/>
  <c r="X1384" l="1"/>
  <c r="O1384"/>
  <c r="P1384" s="1"/>
  <c r="G1384"/>
  <c r="Y1383" l="1"/>
  <c r="G1318"/>
  <c r="G1319"/>
  <c r="G1324"/>
  <c r="G1325"/>
  <c r="X67"/>
  <c r="A829"/>
  <c r="Y67" l="1"/>
  <c r="X1537"/>
  <c r="O1537"/>
  <c r="P1537" s="1"/>
  <c r="G1537"/>
  <c r="X1290"/>
  <c r="O1290"/>
  <c r="P1290" s="1"/>
  <c r="G1290"/>
  <c r="X1475"/>
  <c r="O1475"/>
  <c r="P1475" s="1"/>
  <c r="G1475"/>
  <c r="O1259"/>
  <c r="P1259" s="1"/>
  <c r="G1259"/>
  <c r="Y1258" l="1"/>
  <c r="Y1474"/>
  <c r="Y1289"/>
  <c r="Y1536"/>
  <c r="X462"/>
  <c r="G462"/>
  <c r="L462"/>
  <c r="P462"/>
  <c r="X1417"/>
  <c r="O1417"/>
  <c r="P1417" s="1"/>
  <c r="G1417"/>
  <c r="X1402"/>
  <c r="O1402"/>
  <c r="P1402" s="1"/>
  <c r="G1402"/>
  <c r="Y1401" l="1"/>
  <c r="Y1416"/>
  <c r="Y462"/>
  <c r="X1368"/>
  <c r="O1368"/>
  <c r="P1368" s="1"/>
  <c r="G1368"/>
  <c r="X1367"/>
  <c r="O1367"/>
  <c r="P1367" s="1"/>
  <c r="G1367"/>
  <c r="X1366"/>
  <c r="O1366"/>
  <c r="P1366" s="1"/>
  <c r="G1366"/>
  <c r="X310"/>
  <c r="O310"/>
  <c r="P310" s="1"/>
  <c r="G310"/>
  <c r="X309"/>
  <c r="O309"/>
  <c r="P309" s="1"/>
  <c r="G309"/>
  <c r="X308"/>
  <c r="O308"/>
  <c r="P308" s="1"/>
  <c r="G308"/>
  <c r="O1551"/>
  <c r="P1551" s="1"/>
  <c r="G1551"/>
  <c r="Y1550" l="1"/>
  <c r="Y308"/>
  <c r="Y310"/>
  <c r="Y1366"/>
  <c r="Y309"/>
  <c r="Y1365"/>
  <c r="Y1367"/>
  <c r="L313"/>
  <c r="X1436"/>
  <c r="P1436"/>
  <c r="G1436"/>
  <c r="X1397"/>
  <c r="O1397"/>
  <c r="P1397" s="1"/>
  <c r="G1397"/>
  <c r="X1396"/>
  <c r="O1396"/>
  <c r="P1396" s="1"/>
  <c r="G1396"/>
  <c r="X1395"/>
  <c r="O1395"/>
  <c r="P1395" s="1"/>
  <c r="G1395"/>
  <c r="X1306"/>
  <c r="O1306"/>
  <c r="P1306" s="1"/>
  <c r="G1306"/>
  <c r="X1319"/>
  <c r="O1319"/>
  <c r="P1319" s="1"/>
  <c r="X1318"/>
  <c r="O1318"/>
  <c r="P1318" s="1"/>
  <c r="X1160"/>
  <c r="O1160"/>
  <c r="P1160" s="1"/>
  <c r="G1160"/>
  <c r="X1565"/>
  <c r="O1565"/>
  <c r="P1565" s="1"/>
  <c r="G1565"/>
  <c r="X503"/>
  <c r="G503"/>
  <c r="X1221"/>
  <c r="O1221"/>
  <c r="P1221" s="1"/>
  <c r="G1221"/>
  <c r="X523"/>
  <c r="O523"/>
  <c r="P523" s="1"/>
  <c r="G523"/>
  <c r="X522"/>
  <c r="O522"/>
  <c r="P522" s="1"/>
  <c r="G522"/>
  <c r="X521"/>
  <c r="O521"/>
  <c r="P521" s="1"/>
  <c r="G521"/>
  <c r="X520"/>
  <c r="O520"/>
  <c r="P520" s="1"/>
  <c r="G520"/>
  <c r="X1519"/>
  <c r="O1519"/>
  <c r="P1519" s="1"/>
  <c r="G1519"/>
  <c r="X1446"/>
  <c r="O1446"/>
  <c r="P1446" s="1"/>
  <c r="G1446"/>
  <c r="G1352"/>
  <c r="G1351"/>
  <c r="G1350"/>
  <c r="X1352"/>
  <c r="O1352"/>
  <c r="P1352" s="1"/>
  <c r="X1351"/>
  <c r="O1351"/>
  <c r="P1351" s="1"/>
  <c r="X1350"/>
  <c r="O1350"/>
  <c r="P1350" s="1"/>
  <c r="X1255"/>
  <c r="O1255"/>
  <c r="P1255" s="1"/>
  <c r="G1255"/>
  <c r="X1212"/>
  <c r="O1212"/>
  <c r="P1212" s="1"/>
  <c r="G1212"/>
  <c r="X482"/>
  <c r="O482"/>
  <c r="P482" s="1"/>
  <c r="G482"/>
  <c r="L1236"/>
  <c r="X1235"/>
  <c r="O1235"/>
  <c r="P1235" s="1"/>
  <c r="G1235"/>
  <c r="Y1445" l="1"/>
  <c r="Y520"/>
  <c r="Y522"/>
  <c r="Y1220"/>
  <c r="Y1159"/>
  <c r="Y1317"/>
  <c r="Y1318"/>
  <c r="Y1234"/>
  <c r="Y482"/>
  <c r="Y1211"/>
  <c r="Y1394"/>
  <c r="Y1349"/>
  <c r="Y1351"/>
  <c r="Y1518"/>
  <c r="Y521"/>
  <c r="Y523"/>
  <c r="Y503"/>
  <c r="Y1564"/>
  <c r="Y1396"/>
  <c r="Y1254"/>
  <c r="Y1350"/>
  <c r="Y1305"/>
  <c r="Y1395"/>
  <c r="Y1435"/>
  <c r="X1398" l="1"/>
  <c r="O1398"/>
  <c r="P1398" s="1"/>
  <c r="G1398"/>
  <c r="X1513"/>
  <c r="O1513"/>
  <c r="P1513" s="1"/>
  <c r="G1513"/>
  <c r="X1512"/>
  <c r="O1512"/>
  <c r="P1512" s="1"/>
  <c r="G1512"/>
  <c r="Y1511" l="1"/>
  <c r="Y1397"/>
  <c r="Y1512"/>
  <c r="X1443" l="1"/>
  <c r="O1443"/>
  <c r="P1443" s="1"/>
  <c r="G1443"/>
  <c r="X1442"/>
  <c r="O1442"/>
  <c r="P1442" s="1"/>
  <c r="G1442"/>
  <c r="X1441"/>
  <c r="O1441"/>
  <c r="P1441" s="1"/>
  <c r="G1441"/>
  <c r="X1440"/>
  <c r="O1440"/>
  <c r="P1440" s="1"/>
  <c r="G1440"/>
  <c r="X1377"/>
  <c r="O1377"/>
  <c r="P1377" s="1"/>
  <c r="G1377"/>
  <c r="X1379"/>
  <c r="O1379"/>
  <c r="P1379" s="1"/>
  <c r="G1379"/>
  <c r="X1378"/>
  <c r="O1378"/>
  <c r="P1378" s="1"/>
  <c r="G1378"/>
  <c r="X1382"/>
  <c r="O1382"/>
  <c r="P1382" s="1"/>
  <c r="G1382"/>
  <c r="X1157"/>
  <c r="O1157"/>
  <c r="P1157" s="1"/>
  <c r="G1157"/>
  <c r="X1156"/>
  <c r="O1156"/>
  <c r="P1156" s="1"/>
  <c r="G1156"/>
  <c r="X1155"/>
  <c r="O1155"/>
  <c r="P1155" s="1"/>
  <c r="G1155"/>
  <c r="Y1156" l="1"/>
  <c r="Y1381"/>
  <c r="Y1378"/>
  <c r="Y1439"/>
  <c r="Y1441"/>
  <c r="Y1154"/>
  <c r="Y1155"/>
  <c r="Y1377"/>
  <c r="Y1376"/>
  <c r="Y1440"/>
  <c r="Y1442"/>
  <c r="X1333"/>
  <c r="O1333"/>
  <c r="P1333" s="1"/>
  <c r="G1333"/>
  <c r="X1332"/>
  <c r="O1332"/>
  <c r="P1332" s="1"/>
  <c r="G1332"/>
  <c r="X1487"/>
  <c r="O1487"/>
  <c r="P1487" s="1"/>
  <c r="G1487"/>
  <c r="X1486"/>
  <c r="O1486"/>
  <c r="P1486" s="1"/>
  <c r="G1486"/>
  <c r="X1485"/>
  <c r="O1485"/>
  <c r="P1485" s="1"/>
  <c r="G1485"/>
  <c r="X1484"/>
  <c r="O1484"/>
  <c r="P1484" s="1"/>
  <c r="G1484"/>
  <c r="X1249"/>
  <c r="O1249"/>
  <c r="P1249" s="1"/>
  <c r="G1249"/>
  <c r="X1248"/>
  <c r="O1248"/>
  <c r="P1248" s="1"/>
  <c r="G1248"/>
  <c r="X1557"/>
  <c r="O1557"/>
  <c r="P1557" s="1"/>
  <c r="G1557"/>
  <c r="X1556"/>
  <c r="O1556"/>
  <c r="P1556" s="1"/>
  <c r="G1556"/>
  <c r="X1177"/>
  <c r="O1177"/>
  <c r="P1177" s="1"/>
  <c r="G1177"/>
  <c r="X1176"/>
  <c r="G1176"/>
  <c r="X1314"/>
  <c r="O1314"/>
  <c r="P1314" s="1"/>
  <c r="G1314"/>
  <c r="X1313"/>
  <c r="O1313"/>
  <c r="P1313" s="1"/>
  <c r="G1313"/>
  <c r="X1312"/>
  <c r="O1312"/>
  <c r="P1312" s="1"/>
  <c r="G1312"/>
  <c r="X1509"/>
  <c r="O1509"/>
  <c r="P1509" s="1"/>
  <c r="G1509"/>
  <c r="X1264"/>
  <c r="O1264"/>
  <c r="P1264" s="1"/>
  <c r="G1264"/>
  <c r="X1263"/>
  <c r="O1263"/>
  <c r="P1263" s="1"/>
  <c r="G1263"/>
  <c r="X1209"/>
  <c r="O1209"/>
  <c r="P1209" s="1"/>
  <c r="G1209"/>
  <c r="X1542"/>
  <c r="O1542"/>
  <c r="P1542" s="1"/>
  <c r="G1542"/>
  <c r="Y1541" l="1"/>
  <c r="Y1262"/>
  <c r="Y1508"/>
  <c r="Y1312"/>
  <c r="Y1175"/>
  <c r="Y1176"/>
  <c r="Y1556"/>
  <c r="Y1248"/>
  <c r="Y1484"/>
  <c r="Y1486"/>
  <c r="Y1332"/>
  <c r="Y1208"/>
  <c r="Y1263"/>
  <c r="Y1311"/>
  <c r="Y1313"/>
  <c r="Y1555"/>
  <c r="Y1247"/>
  <c r="Y1483"/>
  <c r="Y1485"/>
  <c r="Y1331"/>
  <c r="O1268" l="1"/>
  <c r="O1269"/>
  <c r="O1278"/>
  <c r="O1279"/>
  <c r="O1280"/>
  <c r="X258" l="1"/>
  <c r="P258"/>
  <c r="X257"/>
  <c r="O257"/>
  <c r="P257" s="1"/>
  <c r="X256"/>
  <c r="O256"/>
  <c r="P256" s="1"/>
  <c r="X255"/>
  <c r="O255"/>
  <c r="P255" s="1"/>
  <c r="Y255" l="1"/>
  <c r="Y256"/>
  <c r="Y257"/>
  <c r="Y258"/>
  <c r="X319"/>
  <c r="O319"/>
  <c r="P319" s="1"/>
  <c r="X318"/>
  <c r="O318"/>
  <c r="P318" s="1"/>
  <c r="Y318" l="1"/>
  <c r="Y319"/>
  <c r="X339"/>
  <c r="O339"/>
  <c r="P339" s="1"/>
  <c r="G339"/>
  <c r="G501"/>
  <c r="X501"/>
  <c r="Y339" l="1"/>
  <c r="Y501"/>
  <c r="G504"/>
  <c r="G500"/>
  <c r="G498"/>
  <c r="G497"/>
  <c r="G496"/>
  <c r="G495"/>
  <c r="G494"/>
  <c r="G493"/>
  <c r="G492"/>
  <c r="G337" l="1"/>
  <c r="O337"/>
  <c r="P337" s="1"/>
  <c r="X337"/>
  <c r="G338"/>
  <c r="O338"/>
  <c r="P338" s="1"/>
  <c r="X338"/>
  <c r="Y338" l="1"/>
  <c r="Y337"/>
  <c r="X504"/>
  <c r="Y504" s="1"/>
  <c r="X500"/>
  <c r="X498"/>
  <c r="X497"/>
  <c r="X496"/>
  <c r="X495"/>
  <c r="X494"/>
  <c r="X493"/>
  <c r="X492"/>
  <c r="O500"/>
  <c r="P500" s="1"/>
  <c r="Y500" s="1"/>
  <c r="O498"/>
  <c r="P498" s="1"/>
  <c r="Y498" s="1"/>
  <c r="O497"/>
  <c r="P497" s="1"/>
  <c r="Y497" s="1"/>
  <c r="O496"/>
  <c r="P496" s="1"/>
  <c r="Y496" s="1"/>
  <c r="O495"/>
  <c r="P495" s="1"/>
  <c r="Y495" s="1"/>
  <c r="O494"/>
  <c r="P494" s="1"/>
  <c r="Y494" s="1"/>
  <c r="O493"/>
  <c r="P493" s="1"/>
  <c r="Y493" s="1"/>
  <c r="O492"/>
  <c r="P492" s="1"/>
  <c r="Y492" s="1"/>
  <c r="L505"/>
  <c r="G505"/>
  <c r="G252" l="1"/>
  <c r="X252"/>
  <c r="P252"/>
  <c r="L252"/>
  <c r="X505"/>
  <c r="P505"/>
  <c r="Y505" l="1"/>
  <c r="Y252"/>
  <c r="X336" l="1"/>
  <c r="O336"/>
  <c r="P336" s="1"/>
  <c r="G336"/>
  <c r="G340"/>
  <c r="G335"/>
  <c r="L124"/>
  <c r="Y336" l="1"/>
  <c r="G381"/>
  <c r="L333" l="1"/>
  <c r="X315"/>
  <c r="O315"/>
  <c r="P315" s="1"/>
  <c r="X259"/>
  <c r="O259"/>
  <c r="P259" s="1"/>
  <c r="X254"/>
  <c r="O254"/>
  <c r="P254" s="1"/>
  <c r="Y254" l="1"/>
  <c r="Y259"/>
  <c r="Y315"/>
  <c r="P285"/>
  <c r="Y333" l="1"/>
  <c r="X340" l="1"/>
  <c r="O340"/>
  <c r="P340" s="1"/>
  <c r="X335"/>
  <c r="O335"/>
  <c r="P335" s="1"/>
  <c r="X381" l="1"/>
  <c r="Y340"/>
  <c r="P381"/>
  <c r="Y335"/>
  <c r="Y381" l="1"/>
  <c r="L1566"/>
  <c r="X1559"/>
  <c r="O1559"/>
  <c r="P1559" s="1"/>
  <c r="G1559"/>
  <c r="X1558"/>
  <c r="O1558"/>
  <c r="P1558" s="1"/>
  <c r="G1558"/>
  <c r="X1555"/>
  <c r="O1555"/>
  <c r="P1555" s="1"/>
  <c r="G1555"/>
  <c r="X1554"/>
  <c r="O1554"/>
  <c r="P1554" s="1"/>
  <c r="G1554"/>
  <c r="L1552"/>
  <c r="X1545"/>
  <c r="O1545"/>
  <c r="P1545" s="1"/>
  <c r="G1545"/>
  <c r="L1543"/>
  <c r="X1541"/>
  <c r="O1541"/>
  <c r="P1541" s="1"/>
  <c r="G1541"/>
  <c r="X1540"/>
  <c r="O1540"/>
  <c r="P1540" s="1"/>
  <c r="G1540"/>
  <c r="X1533"/>
  <c r="O1533"/>
  <c r="P1533" s="1"/>
  <c r="G1533"/>
  <c r="X1532"/>
  <c r="O1532"/>
  <c r="P1532" s="1"/>
  <c r="G1532"/>
  <c r="L1520"/>
  <c r="X1516"/>
  <c r="X1520" s="1"/>
  <c r="O1516"/>
  <c r="P1516" s="1"/>
  <c r="G1516"/>
  <c r="X1503"/>
  <c r="O1503"/>
  <c r="P1503" s="1"/>
  <c r="G1503"/>
  <c r="X1502"/>
  <c r="O1502"/>
  <c r="P1502" s="1"/>
  <c r="G1502"/>
  <c r="L1493"/>
  <c r="X1483"/>
  <c r="O1483"/>
  <c r="P1483" s="1"/>
  <c r="G1483"/>
  <c r="X1482"/>
  <c r="O1482"/>
  <c r="P1482" s="1"/>
  <c r="G1482"/>
  <c r="X1481"/>
  <c r="O1481"/>
  <c r="P1481" s="1"/>
  <c r="G1481"/>
  <c r="L1479"/>
  <c r="X1478"/>
  <c r="O1478"/>
  <c r="P1478" s="1"/>
  <c r="G1478"/>
  <c r="X1474"/>
  <c r="O1474"/>
  <c r="P1474" s="1"/>
  <c r="G1474"/>
  <c r="X1473"/>
  <c r="O1473"/>
  <c r="P1473" s="1"/>
  <c r="G1473"/>
  <c r="X1470"/>
  <c r="O1470"/>
  <c r="P1470" s="1"/>
  <c r="G1470"/>
  <c r="X1451"/>
  <c r="O1451"/>
  <c r="P1451" s="1"/>
  <c r="G1451"/>
  <c r="X1450"/>
  <c r="O1450"/>
  <c r="P1450" s="1"/>
  <c r="G1450"/>
  <c r="X1439"/>
  <c r="O1439"/>
  <c r="P1439" s="1"/>
  <c r="G1439"/>
  <c r="L1437"/>
  <c r="X1427"/>
  <c r="O1427"/>
  <c r="P1427" s="1"/>
  <c r="G1427"/>
  <c r="X1426"/>
  <c r="O1426"/>
  <c r="P1426" s="1"/>
  <c r="G1426"/>
  <c r="X1425"/>
  <c r="O1425"/>
  <c r="P1425" s="1"/>
  <c r="G1425"/>
  <c r="L1418"/>
  <c r="X1413"/>
  <c r="O1413"/>
  <c r="P1413" s="1"/>
  <c r="G1413"/>
  <c r="X1412"/>
  <c r="O1412"/>
  <c r="P1412" s="1"/>
  <c r="G1412"/>
  <c r="L1403"/>
  <c r="X1392"/>
  <c r="O1392"/>
  <c r="P1392" s="1"/>
  <c r="G1392"/>
  <c r="X1391"/>
  <c r="O1391"/>
  <c r="P1391" s="1"/>
  <c r="G1391"/>
  <c r="L1389"/>
  <c r="X1388"/>
  <c r="O1388"/>
  <c r="P1388" s="1"/>
  <c r="G1388"/>
  <c r="X1387"/>
  <c r="O1387"/>
  <c r="P1387" s="1"/>
  <c r="G1387"/>
  <c r="L1369"/>
  <c r="X1360"/>
  <c r="O1360"/>
  <c r="P1360" s="1"/>
  <c r="G1360"/>
  <c r="X1359"/>
  <c r="O1359"/>
  <c r="P1359" s="1"/>
  <c r="G1359"/>
  <c r="X1358"/>
  <c r="O1358"/>
  <c r="P1358" s="1"/>
  <c r="G1358"/>
  <c r="L1356"/>
  <c r="X1355"/>
  <c r="O1355"/>
  <c r="P1355" s="1"/>
  <c r="G1355"/>
  <c r="X1354"/>
  <c r="O1354"/>
  <c r="P1354" s="1"/>
  <c r="G1354"/>
  <c r="X1353"/>
  <c r="O1353"/>
  <c r="P1353" s="1"/>
  <c r="G1353"/>
  <c r="X1344"/>
  <c r="O1344"/>
  <c r="P1344" s="1"/>
  <c r="G1344"/>
  <c r="L1342"/>
  <c r="X1340"/>
  <c r="O1340"/>
  <c r="P1340" s="1"/>
  <c r="G1340"/>
  <c r="X1339"/>
  <c r="O1339"/>
  <c r="P1339" s="1"/>
  <c r="G1339"/>
  <c r="X1338"/>
  <c r="O1338"/>
  <c r="P1338" s="1"/>
  <c r="G1338"/>
  <c r="X1331"/>
  <c r="O1331"/>
  <c r="P1331" s="1"/>
  <c r="G1331"/>
  <c r="X1330"/>
  <c r="O1330"/>
  <c r="P1330" s="1"/>
  <c r="G1330"/>
  <c r="X1329"/>
  <c r="O1329"/>
  <c r="P1329" s="1"/>
  <c r="G1329"/>
  <c r="X1328"/>
  <c r="O1328"/>
  <c r="P1328" s="1"/>
  <c r="G1328"/>
  <c r="X1325"/>
  <c r="O1325"/>
  <c r="P1325" s="1"/>
  <c r="X1324"/>
  <c r="O1324"/>
  <c r="P1324" s="1"/>
  <c r="X1326"/>
  <c r="G1326"/>
  <c r="L1316"/>
  <c r="L1326" s="1"/>
  <c r="X1315"/>
  <c r="O1315"/>
  <c r="P1315" s="1"/>
  <c r="G1315"/>
  <c r="X1305"/>
  <c r="O1305"/>
  <c r="P1305" s="1"/>
  <c r="G1305"/>
  <c r="L1291"/>
  <c r="X1284"/>
  <c r="O1284"/>
  <c r="P1284" s="1"/>
  <c r="G1284"/>
  <c r="X1283"/>
  <c r="O1283"/>
  <c r="P1283" s="1"/>
  <c r="G1283"/>
  <c r="L1281"/>
  <c r="X1280"/>
  <c r="P1280"/>
  <c r="G1280"/>
  <c r="X1279"/>
  <c r="P1279"/>
  <c r="G1279"/>
  <c r="X1278"/>
  <c r="P1278"/>
  <c r="G1278"/>
  <c r="X1269"/>
  <c r="P1269"/>
  <c r="G1269"/>
  <c r="X1268"/>
  <c r="P1268"/>
  <c r="G1268"/>
  <c r="L1266"/>
  <c r="X1265"/>
  <c r="O1265"/>
  <c r="P1265" s="1"/>
  <c r="G1265"/>
  <c r="L1256"/>
  <c r="X1252"/>
  <c r="O1252"/>
  <c r="P1252" s="1"/>
  <c r="G1252"/>
  <c r="X1251"/>
  <c r="O1251"/>
  <c r="P1251" s="1"/>
  <c r="G1251"/>
  <c r="X1230"/>
  <c r="O1230"/>
  <c r="P1230" s="1"/>
  <c r="G1230"/>
  <c r="L1228"/>
  <c r="X1227"/>
  <c r="O1227"/>
  <c r="P1227" s="1"/>
  <c r="G1227"/>
  <c r="X1226"/>
  <c r="O1226"/>
  <c r="P1226" s="1"/>
  <c r="L1217"/>
  <c r="O1216"/>
  <c r="P1216" s="1"/>
  <c r="G1216"/>
  <c r="X1207"/>
  <c r="O1207"/>
  <c r="P1207" s="1"/>
  <c r="G1207"/>
  <c r="L1205"/>
  <c r="X1201"/>
  <c r="O1201"/>
  <c r="P1201" s="1"/>
  <c r="G1201"/>
  <c r="L1178"/>
  <c r="X1167"/>
  <c r="O1167"/>
  <c r="P1167" s="1"/>
  <c r="G1167"/>
  <c r="L1165"/>
  <c r="X1164"/>
  <c r="O1164"/>
  <c r="P1164" s="1"/>
  <c r="G1164"/>
  <c r="X1163"/>
  <c r="O1163"/>
  <c r="P1163" s="1"/>
  <c r="G1163"/>
  <c r="X1154"/>
  <c r="O1154"/>
  <c r="P1154" s="1"/>
  <c r="G1154"/>
  <c r="P1326" l="1"/>
  <c r="Y1325" s="1"/>
  <c r="X1178"/>
  <c r="Y1166"/>
  <c r="Y1200"/>
  <c r="Y1206"/>
  <c r="Y1215"/>
  <c r="Y1225"/>
  <c r="Y1264"/>
  <c r="Y1268"/>
  <c r="Y1278"/>
  <c r="Y1314"/>
  <c r="Y1328"/>
  <c r="Y1330"/>
  <c r="Y1338"/>
  <c r="Y1352"/>
  <c r="Y1354"/>
  <c r="Y1357"/>
  <c r="Y1358"/>
  <c r="Y1391"/>
  <c r="Y1412"/>
  <c r="Y1424"/>
  <c r="Y1426"/>
  <c r="Y1449"/>
  <c r="Y1450"/>
  <c r="Y1469"/>
  <c r="Y1473"/>
  <c r="Y1482"/>
  <c r="Y1515"/>
  <c r="Y1531"/>
  <c r="Y1539"/>
  <c r="Y1554"/>
  <c r="Y1558"/>
  <c r="Y1163"/>
  <c r="Y1267"/>
  <c r="Y1153"/>
  <c r="Y1162"/>
  <c r="Y1226"/>
  <c r="Y1229"/>
  <c r="Y1250"/>
  <c r="Y1251"/>
  <c r="Y1277"/>
  <c r="Y1279"/>
  <c r="Y1282"/>
  <c r="Y1283"/>
  <c r="Y1304"/>
  <c r="Y1323"/>
  <c r="Y1324"/>
  <c r="Y1327"/>
  <c r="Y1329"/>
  <c r="Y1337"/>
  <c r="Y1339"/>
  <c r="Y1343"/>
  <c r="Y1353"/>
  <c r="Y1359"/>
  <c r="Y1386"/>
  <c r="Y1387"/>
  <c r="Y1390"/>
  <c r="Y1411"/>
  <c r="Y1425"/>
  <c r="Y1438"/>
  <c r="Y1472"/>
  <c r="Y1477"/>
  <c r="Y1480"/>
  <c r="Y1481"/>
  <c r="Y1501"/>
  <c r="Y1502"/>
  <c r="Y1532"/>
  <c r="Y1540"/>
  <c r="Y1544"/>
  <c r="Y1553"/>
  <c r="Y1557"/>
  <c r="G1454"/>
  <c r="X1454"/>
  <c r="P1454"/>
  <c r="G1510"/>
  <c r="X1510"/>
  <c r="P1510"/>
  <c r="X1493"/>
  <c r="G1471"/>
  <c r="X1471"/>
  <c r="P1471"/>
  <c r="P1236"/>
  <c r="G1236"/>
  <c r="X1236"/>
  <c r="X1342"/>
  <c r="P1479"/>
  <c r="G1493"/>
  <c r="G1543"/>
  <c r="X1543"/>
  <c r="P1256"/>
  <c r="G1266"/>
  <c r="X1266"/>
  <c r="P1281"/>
  <c r="G1291"/>
  <c r="X1291"/>
  <c r="P1316"/>
  <c r="P1342"/>
  <c r="P1356"/>
  <c r="P1369"/>
  <c r="G1403"/>
  <c r="X1403"/>
  <c r="G1178"/>
  <c r="G1217"/>
  <c r="X1217"/>
  <c r="G1228"/>
  <c r="X1228"/>
  <c r="G1165"/>
  <c r="X1165"/>
  <c r="P1178"/>
  <c r="G1205"/>
  <c r="X1205"/>
  <c r="P1217"/>
  <c r="G1256"/>
  <c r="X1256"/>
  <c r="P1266"/>
  <c r="G1281"/>
  <c r="X1281"/>
  <c r="P1291"/>
  <c r="G1316"/>
  <c r="G1342"/>
  <c r="X1316"/>
  <c r="P1228"/>
  <c r="P1205"/>
  <c r="P1165"/>
  <c r="G1356"/>
  <c r="X1356"/>
  <c r="G1369"/>
  <c r="X1369"/>
  <c r="G1389"/>
  <c r="X1389"/>
  <c r="P1403"/>
  <c r="G1418"/>
  <c r="X1418"/>
  <c r="G1437"/>
  <c r="X1437"/>
  <c r="G1479"/>
  <c r="X1479"/>
  <c r="P1493"/>
  <c r="G1520"/>
  <c r="G1552"/>
  <c r="X1552"/>
  <c r="G1566"/>
  <c r="X1566"/>
  <c r="P1389"/>
  <c r="P1418"/>
  <c r="P1437"/>
  <c r="P1520"/>
  <c r="P1543"/>
  <c r="P1552"/>
  <c r="P1566"/>
  <c r="Y1341" l="1"/>
  <c r="Y1368"/>
  <c r="Y1355"/>
  <c r="Y1255"/>
  <c r="Y1519"/>
  <c r="Y1388"/>
  <c r="Y1315"/>
  <c r="Y1164"/>
  <c r="Y1227"/>
  <c r="Y1216"/>
  <c r="Y1177"/>
  <c r="Y1402"/>
  <c r="Y1290"/>
  <c r="Y1542"/>
  <c r="Y1235"/>
  <c r="Y1470"/>
  <c r="Y1509"/>
  <c r="Y1565"/>
  <c r="Y1551"/>
  <c r="Y1478"/>
  <c r="Y1436"/>
  <c r="Y1417"/>
  <c r="Y1280"/>
  <c r="Y1204"/>
  <c r="Y1265"/>
  <c r="Y1492"/>
  <c r="Y1453"/>
  <c r="L786" l="1"/>
  <c r="X719"/>
  <c r="L528"/>
  <c r="X527"/>
  <c r="O527"/>
  <c r="P527" s="1"/>
  <c r="G527"/>
  <c r="X518"/>
  <c r="O518"/>
  <c r="P518" s="1"/>
  <c r="G518"/>
  <c r="X517"/>
  <c r="O517"/>
  <c r="P517" s="1"/>
  <c r="G517"/>
  <c r="X480"/>
  <c r="O480"/>
  <c r="P480" s="1"/>
  <c r="G480"/>
  <c r="X479"/>
  <c r="O479"/>
  <c r="P479" s="1"/>
  <c r="G479"/>
  <c r="L1577" l="1"/>
  <c r="P486"/>
  <c r="G486"/>
  <c r="X486"/>
  <c r="Y480"/>
  <c r="Y518"/>
  <c r="Y479"/>
  <c r="Y517"/>
  <c r="Y527"/>
  <c r="P719"/>
  <c r="Y719" s="1"/>
  <c r="X786"/>
  <c r="G786"/>
  <c r="P786"/>
  <c r="G528"/>
  <c r="X528"/>
  <c r="P528"/>
  <c r="O304"/>
  <c r="P304" s="1"/>
  <c r="X304"/>
  <c r="G304"/>
  <c r="X303"/>
  <c r="X313" s="1"/>
  <c r="O303"/>
  <c r="P303" s="1"/>
  <c r="G303"/>
  <c r="Y304" l="1"/>
  <c r="Y303"/>
  <c r="Y786"/>
  <c r="Y486"/>
  <c r="P313"/>
  <c r="G313"/>
  <c r="G124"/>
  <c r="P124"/>
  <c r="X124"/>
  <c r="Y124" l="1"/>
  <c r="Y313"/>
  <c r="X212" l="1"/>
  <c r="X1577" s="1"/>
  <c r="P212"/>
  <c r="P1577" s="1"/>
  <c r="Y212" l="1"/>
  <c r="Y1123"/>
  <c r="G1577"/>
</calcChain>
</file>

<file path=xl/comments1.xml><?xml version="1.0" encoding="utf-8"?>
<comments xmlns="http://schemas.openxmlformats.org/spreadsheetml/2006/main">
  <authors>
    <author>Yuliya</author>
  </authors>
  <commentList>
    <comment ref="B1102" authorId="0">
      <text>
        <r>
          <rPr>
            <b/>
            <sz val="9"/>
            <color indexed="81"/>
            <rFont val="Tahoma"/>
            <family val="2"/>
            <charset val="204"/>
          </rPr>
          <t>Yuliya: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1103" authorId="0">
      <text>
        <r>
          <rPr>
            <b/>
            <sz val="9"/>
            <color indexed="81"/>
            <rFont val="Tahoma"/>
            <family val="2"/>
            <charset val="204"/>
          </rPr>
          <t>Yuliya: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1104" authorId="0">
      <text>
        <r>
          <rPr>
            <b/>
            <sz val="9"/>
            <color indexed="81"/>
            <rFont val="Tahoma"/>
            <family val="2"/>
            <charset val="204"/>
          </rPr>
          <t>Yuliya: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<sst xmlns="http://schemas.openxmlformats.org/spreadsheetml/2006/main" count="5648" uniqueCount="2075">
  <si>
    <t>од</t>
  </si>
  <si>
    <t>F180151</t>
  </si>
  <si>
    <t>Підгузники для дітей, розмір S, інші</t>
  </si>
  <si>
    <t>TENA Slip Plus Small</t>
  </si>
  <si>
    <t>Підгузники для дітей, розмір XS (більше 25 кг)</t>
  </si>
  <si>
    <t>TENA Slip Plus Х Small</t>
  </si>
  <si>
    <t>Тест смужки для вимірювання рівня холестерину в крові</t>
  </si>
  <si>
    <t>Тест смужки для вимірювання рівня глюкози в крові</t>
  </si>
  <si>
    <t>Тест для виявлення прихованої у калі СІТО ТЕST</t>
  </si>
  <si>
    <t>Підгузник дитячий розміром 5</t>
  </si>
  <si>
    <t>набір</t>
  </si>
  <si>
    <t>№ з/п</t>
  </si>
  <si>
    <t>Ціна              за од.</t>
  </si>
  <si>
    <t>фл</t>
  </si>
  <si>
    <t>Назва постачальника</t>
  </si>
  <si>
    <t>Назва лікарського засобу, виробу медичного призначення</t>
  </si>
  <si>
    <t>Серія</t>
  </si>
  <si>
    <t>Термін придатності</t>
  </si>
  <si>
    <t>Кіл-ть</t>
  </si>
  <si>
    <t>Сума, грн.</t>
  </si>
  <si>
    <t>дата отримання</t>
  </si>
  <si>
    <t>№ накладної</t>
  </si>
  <si>
    <t>№</t>
  </si>
  <si>
    <t>дата</t>
  </si>
  <si>
    <t>Всього</t>
  </si>
  <si>
    <t>Наказ ГУОЗ</t>
  </si>
  <si>
    <t>х</t>
  </si>
  <si>
    <t>шт</t>
  </si>
  <si>
    <t>Од. вим.</t>
  </si>
  <si>
    <t>шт.</t>
  </si>
  <si>
    <t>к-кт</t>
  </si>
  <si>
    <t>Форма № 2</t>
  </si>
  <si>
    <t>Департаментом охорони здоров'я</t>
  </si>
  <si>
    <t>Всього:</t>
  </si>
  <si>
    <t>фл.</t>
  </si>
  <si>
    <t>б/с</t>
  </si>
  <si>
    <t xml:space="preserve">Передано ЛПЗ </t>
  </si>
  <si>
    <t>Найменування ЛПЗ</t>
  </si>
  <si>
    <t>од.</t>
  </si>
  <si>
    <t>Використано у поточному місяці</t>
  </si>
  <si>
    <t>Фактично отримано від  ДОЗ  у поточному місяці</t>
  </si>
  <si>
    <t>амп</t>
  </si>
  <si>
    <t>б/т</t>
  </si>
  <si>
    <t>Пелюшки сечопоглинальні шт.</t>
  </si>
  <si>
    <t>КНП «ЦПМСД№2» Дніпровського району  району м.  Києва</t>
  </si>
  <si>
    <t>КНП «ЦПМСД№1» Деснянського району  району м.  Києва</t>
  </si>
  <si>
    <t>КНП «ЦПМСД№3» Шевченківського району  району м.  Києва</t>
  </si>
  <si>
    <t>КНП «ЦПМСД№2» Солом'янського району  району м.  Києва</t>
  </si>
  <si>
    <t>КНП «ЦПМСД№1» Шевченківського району  району м.  Києва</t>
  </si>
  <si>
    <t>КНП «ЦПМСД№2» Дарницького району  району м.  Києва</t>
  </si>
  <si>
    <t>КНП «ЦПМСД№2» Святошинського району  району м.  Києва</t>
  </si>
  <si>
    <t>КНП «ЦПМСД№4» Дніпровського району  району м.  Києва</t>
  </si>
  <si>
    <t>КНП «ЦПМСД№1» Подільського району  району м.  Києва</t>
  </si>
  <si>
    <t>КНП «ЦПМСД№2» Голосіївського району  району м.  Києва</t>
  </si>
  <si>
    <t>КНП «ЦПМСД№1» Оболонського району м.  Києва</t>
  </si>
  <si>
    <t>КНП «ЦПМСД№1» Голосіївського району м.  Києва</t>
  </si>
  <si>
    <t>КНП «ЦПМСД» Печерського району м.  Києва</t>
  </si>
  <si>
    <t>КНП «ЦПМСД№2» Подільського району м.  Києва</t>
  </si>
  <si>
    <t>КНП «ЦПМСД№1» Дарницького району м.  Києва</t>
  </si>
  <si>
    <t>КНП «ЦПМСД» Дарницького району м.  Києва</t>
  </si>
  <si>
    <t>КНП «ЦПМСД№3» Деснянського району м.  Києва</t>
  </si>
  <si>
    <t>КНП «ЦПМСД№4» Деснянського району м.  Києва</t>
  </si>
  <si>
    <t>КНП «ЦПМСД№1» Дніпровського району м.  Києва</t>
  </si>
  <si>
    <t>КНП «ЦПМСД№3» Дніпровського району м.  Києва</t>
  </si>
  <si>
    <t>КНП «ЦПМСД Русанівка» Дніпровського району м.  Києва</t>
  </si>
  <si>
    <t>КНП «ЦПМСД№2» Оболонського району м.  Києва</t>
  </si>
  <si>
    <t>КНП «ЦПМСД№1» Святошинського району м.  Києва</t>
  </si>
  <si>
    <t>КНП «ЦПМСД№1» Солом'янського району м.  Києва</t>
  </si>
  <si>
    <t>КНП «ЦПМСД№2» Шевченківського району м.  Києва</t>
  </si>
  <si>
    <t>КНП «ЦПМСД№3» Святошинського району м.  Києва</t>
  </si>
  <si>
    <t>КНП «ЦПМСД№2» Деснянського району м.  Києва</t>
  </si>
  <si>
    <t>Бікарбонатний картридж Sol-Cart B 760г</t>
  </si>
  <si>
    <t>Бікарбонат натрію для гемодіалізу bibag 5008 650g</t>
  </si>
  <si>
    <t>Голка фістульна венозна 15GV-R25</t>
  </si>
  <si>
    <t>Голка фістульна артеріальна 15GA-R25</t>
  </si>
  <si>
    <t>Діалізатор капілярний Polyflux 14L</t>
  </si>
  <si>
    <t>Діалізатор капілярний Polyflux 17L</t>
  </si>
  <si>
    <t>Діалізатор капілярний Polyflux 21L</t>
  </si>
  <si>
    <t>Діалізатор капілярний Theranova 400</t>
  </si>
  <si>
    <t>Дренажний комплект циклера</t>
  </si>
  <si>
    <t>Діалізатор Diacap@ a-Polysulfone LO PS 18</t>
  </si>
  <si>
    <t>Діалізатор Diacap@ a-Polysulfone LO PS 20</t>
  </si>
  <si>
    <t>Діалізатор Diacap a-Polysulfone HI PS18</t>
  </si>
  <si>
    <t>Діалізатор FX 60 classix</t>
  </si>
  <si>
    <t>Діалізатор FX 100 classix</t>
  </si>
  <si>
    <t>Комплект кровопровідних магістралей для гемодіалізу ARTISET HD DNL HC</t>
  </si>
  <si>
    <t xml:space="preserve">Картридж порошковий для гемодіалізу CleanCart-A </t>
  </si>
  <si>
    <t xml:space="preserve">Картридж порошковий для гемодіалізу CleanCart-C </t>
  </si>
  <si>
    <t>Концентрат для гемодіалізу INSPRASOL-A 1004 (10л)</t>
  </si>
  <si>
    <t>л</t>
  </si>
  <si>
    <t>Концентрат для гемодіалізу INSPRASOL-A 1013 (10л)</t>
  </si>
  <si>
    <t>Концентрат діалізний А-компонент тип 205</t>
  </si>
  <si>
    <t xml:space="preserve">Картридж натрію бікарбонату для гемодіалізу NiproCart A2F 760 </t>
  </si>
  <si>
    <t>Кровопровідні магістралі AV Set-ONLINEplus 5008-R</t>
  </si>
  <si>
    <t>Кислотний концентрат для гемодіалізу Granudial AF 81</t>
  </si>
  <si>
    <t>уп.</t>
  </si>
  <si>
    <t>Набір для плазмаобміну</t>
  </si>
  <si>
    <t>Плазмафільтр Haemostlect M 0,5</t>
  </si>
  <si>
    <t>Фільтр Diacap Ultra-dialisis fluid filter</t>
  </si>
  <si>
    <t>Ультрафільтр U 9000</t>
  </si>
  <si>
    <t>Ультрафільтр CF-609N</t>
  </si>
  <si>
    <t>шпр</t>
  </si>
  <si>
    <t>50519</t>
  </si>
  <si>
    <t>уп</t>
  </si>
  <si>
    <t>Голка фістульні венозні Diacan 15G 1,8мм*25мм*150мм/Голки фістульні венозні Diacan 16G 1,6мм*25мм*150мм/Голки фістульні венозні Diacan 17G 1,5мм*25мм*150мм(на вибір замовника)</t>
  </si>
  <si>
    <t>Голка фістульні артеріальні Diacan 15G 1,8мм*25мм*150мм/Голки фістульні артеріальні Diacan 16G 1,6мм*25мм*150мм/Голки фістульні артеріальні Diacan 17G 1,5мм*25мм*150мм(на вибір замовника)</t>
  </si>
  <si>
    <t xml:space="preserve"> Кислотний бікарбонатний гемодіалізний концентрат SW 93А 10л.</t>
  </si>
  <si>
    <t>251821218</t>
  </si>
  <si>
    <t>19B01880</t>
  </si>
  <si>
    <t>1809000026</t>
  </si>
  <si>
    <t>251511018</t>
  </si>
  <si>
    <t>18K1214</t>
  </si>
  <si>
    <t>18K12M, 18L20M, 19A07M</t>
  </si>
  <si>
    <t>31.10.2021, 30.11.2021, 31.12.2021</t>
  </si>
  <si>
    <t>13.05.19p.</t>
  </si>
  <si>
    <t>13.05.19.</t>
  </si>
  <si>
    <t>06.06.19p.</t>
  </si>
  <si>
    <t>25.04.19p.</t>
  </si>
  <si>
    <t>19.04.19p.</t>
  </si>
  <si>
    <t>комп</t>
  </si>
  <si>
    <t>гр.білка</t>
  </si>
  <si>
    <t>95007H01</t>
  </si>
  <si>
    <t>BS1039/1-1</t>
  </si>
  <si>
    <t>07.2021.</t>
  </si>
  <si>
    <t>10.09.19р.</t>
  </si>
  <si>
    <t>BS1069/1-1</t>
  </si>
  <si>
    <t>BS1089/1-1</t>
  </si>
  <si>
    <t>06.2021.</t>
  </si>
  <si>
    <t>BS989/1-1</t>
  </si>
  <si>
    <t>250730519</t>
  </si>
  <si>
    <t>КНП «ЦПМСД№3» Дарницького району  району м.  Києва</t>
  </si>
  <si>
    <t>FOB1909000</t>
  </si>
  <si>
    <t>19А07М</t>
  </si>
  <si>
    <t>20.12.19р.</t>
  </si>
  <si>
    <t>Тетраспан 6% 500мл</t>
  </si>
  <si>
    <t>контеун</t>
  </si>
  <si>
    <t>Підгузки для дорослих М</t>
  </si>
  <si>
    <t>Підгузки для дорослих Л</t>
  </si>
  <si>
    <t>Підгузки для дорослих ХЛ</t>
  </si>
  <si>
    <t>Пелюшки сечопоглинаючі</t>
  </si>
  <si>
    <t>Tactil підгузки для дорослих медіум</t>
  </si>
  <si>
    <t>Tactil підгузки для дорослих лардж</t>
  </si>
  <si>
    <t>AY51</t>
  </si>
  <si>
    <t>Підгузники для дорослих розмір L (11239 Підгузник для дорослих) №30</t>
  </si>
  <si>
    <t>Підгузники для дорослих розмір М (11239 Підгузник для дорослих) №30</t>
  </si>
  <si>
    <t>A/V набір для Dialog/Cam bro/Althin/Fresenius кровопровідна магістраль до діалізатора</t>
  </si>
  <si>
    <t xml:space="preserve">1472; 1489 </t>
  </si>
  <si>
    <t>19.12.19р.; 23.12.19р.</t>
  </si>
  <si>
    <t>A.V.Фістульна голка венозна GA AVF 16G 1,6мм AVF 16G*1(1,6*25mm)TC-15B GA</t>
  </si>
  <si>
    <t>510; 1384</t>
  </si>
  <si>
    <t>13.05.19р.; 05.12.19р.</t>
  </si>
  <si>
    <t>1472; 1489</t>
  </si>
  <si>
    <t>01.2022.</t>
  </si>
  <si>
    <t>04.2022.</t>
  </si>
  <si>
    <t>20.12.19p.</t>
  </si>
  <si>
    <t>96032H01</t>
  </si>
  <si>
    <t>130310319</t>
  </si>
  <si>
    <t>A6FI19100</t>
  </si>
  <si>
    <t>H19G01010</t>
  </si>
  <si>
    <t>1476; 1488</t>
  </si>
  <si>
    <t>20.12.19р.; 23.12.19р.</t>
  </si>
  <si>
    <t>141019</t>
  </si>
  <si>
    <t>181119</t>
  </si>
  <si>
    <t>Концентрат для гемодіалізу INSPRASOL-A 1015 (10л)</t>
  </si>
  <si>
    <t>10.2022.</t>
  </si>
  <si>
    <t>11.2022.</t>
  </si>
  <si>
    <t>A1QI15140</t>
  </si>
  <si>
    <t>Набір HomeChoice для автоматизованого ПД з касетою,4 конектора</t>
  </si>
  <si>
    <t>S19F26182</t>
  </si>
  <si>
    <t>903; 1248</t>
  </si>
  <si>
    <t>31.07.19р.; 05.11.19р.</t>
  </si>
  <si>
    <t>06.2024.</t>
  </si>
  <si>
    <t>S19G17093</t>
  </si>
  <si>
    <t>19F07G41</t>
  </si>
  <si>
    <t>Розчин для перитон.діалізу ДІАНІЛ ПД 4 з вмістом глюкози 1,36%,по 2000 мл розчину у мішку "Твін Бег"</t>
  </si>
  <si>
    <t>1235; 1274</t>
  </si>
  <si>
    <t>04.11.19р.; 08.11.19р.</t>
  </si>
  <si>
    <t>19Е17G42</t>
  </si>
  <si>
    <t>Розчин для перитон.діалізу ДІАНІЛ ПД 4 з вмістом глюкози 3,86%,по 5000 мл розчину у мішку "Твін Бег"</t>
  </si>
  <si>
    <t>19Е08G30</t>
  </si>
  <si>
    <t>Розчин для перитон.діалізу ДІАНІЛ ПД 4 з вмістом глюкози 1,36% по 5000 мл розчину у пл.мішку "Віафлекс" PL146-3</t>
  </si>
  <si>
    <t>19H17G30</t>
  </si>
  <si>
    <t>Розчин для перитон.діалізу ДІАНІЛ ПД 4 з вмістом глюкози 2,27% по 5000 мл розчину у пл.мішку "Віафлекс" PL146-3</t>
  </si>
  <si>
    <t>19І14G30</t>
  </si>
  <si>
    <t>Фістульна голка 15G (артеріальна)</t>
  </si>
  <si>
    <t>Фістульна голка 15G (венозна)</t>
  </si>
  <si>
    <t>Фільтр Diacap Ultra-фільтр для діалізного розчину</t>
  </si>
  <si>
    <t>250710519</t>
  </si>
  <si>
    <t>19A07M, 19B21M, 18L13M</t>
  </si>
  <si>
    <t>01.2022., 20.02.2022, 13.12.2021</t>
  </si>
  <si>
    <t>19D04М</t>
  </si>
  <si>
    <t>КМ будинок дитячий "Берізка"</t>
  </si>
  <si>
    <t xml:space="preserve">Директор Бази спецмедпостачання </t>
  </si>
  <si>
    <t>О.В.Стрешенець</t>
  </si>
  <si>
    <t>Підгузник дитячий розміром 4 (7-19кг)</t>
  </si>
  <si>
    <t>Підгузник дитячий розміром 5 (11-25кг)</t>
  </si>
  <si>
    <t>Підгузник дитячий розміром 6 (16кг+)</t>
  </si>
  <si>
    <t>Підгузник дитячий розміром Л</t>
  </si>
  <si>
    <t>Сисиема для контролю рівня глюкози у крові Контрол Плюс</t>
  </si>
  <si>
    <t>CHS19А15СВ4</t>
  </si>
  <si>
    <t>161019</t>
  </si>
  <si>
    <t>DP9FGHDO6A</t>
  </si>
  <si>
    <t>DP8FGHDO7A</t>
  </si>
  <si>
    <t>DP08N247P</t>
  </si>
  <si>
    <t>Підгузник дитячий розміром 3 (4-9кг)</t>
  </si>
  <si>
    <t>комплект</t>
  </si>
  <si>
    <t>510; 857</t>
  </si>
  <si>
    <t>13.05.19р.; 23.07.19р.</t>
  </si>
  <si>
    <t>25.11.19р.</t>
  </si>
  <si>
    <t xml:space="preserve">од </t>
  </si>
  <si>
    <t>КНП Київська міська дитяча клінічна лікарня №1</t>
  </si>
  <si>
    <t>КНП Перинатальний центр м. Києва</t>
  </si>
  <si>
    <t>КНП Київська міська клінічна лікарня № 4</t>
  </si>
  <si>
    <t>КНП Київська міська клінічна лікарня № 6</t>
  </si>
  <si>
    <t>КНП Київська міська клінічна лікарня № 9</t>
  </si>
  <si>
    <t>КНП Київська міська клінічна лікарня № 10</t>
  </si>
  <si>
    <t xml:space="preserve">КНП Київська міська клінічна лікарня № 18  </t>
  </si>
  <si>
    <t>КНП Олександрівська клінічна лікарня м. Києва</t>
  </si>
  <si>
    <t>КНП Київський міський клінічний онкологічний центр</t>
  </si>
  <si>
    <t>КНП Київський міський центр крові</t>
  </si>
  <si>
    <t>КНП Київська міська клінічна лікарня № 8</t>
  </si>
  <si>
    <t>КНП Київська міська клінічна лікарня № 3</t>
  </si>
  <si>
    <t>КНП Київська міська клінічна лікарня № 1</t>
  </si>
  <si>
    <t>КНП Київська міська дитяча клінічна лікарня №2</t>
  </si>
  <si>
    <t>КНП Київська міська клінічна лікарня № 2</t>
  </si>
  <si>
    <t>КНП Київська міська клінічна лікарня № 5</t>
  </si>
  <si>
    <t>КНП Київська міська клінічна лікарня № 11</t>
  </si>
  <si>
    <t>КНП Київська міська клінічна лікарня № 12</t>
  </si>
  <si>
    <t>КНП Київська міська клінічна лікарня № 15</t>
  </si>
  <si>
    <t>КНП Київська міська клінічна лікарня № 17</t>
  </si>
  <si>
    <t>КНП Київська міська клінічна лікарня № 7</t>
  </si>
  <si>
    <t>тест</t>
  </si>
  <si>
    <t>17</t>
  </si>
  <si>
    <t>35</t>
  </si>
  <si>
    <t>7</t>
  </si>
  <si>
    <t>8</t>
  </si>
  <si>
    <t>5</t>
  </si>
  <si>
    <t>15</t>
  </si>
  <si>
    <t>2</t>
  </si>
  <si>
    <t>3</t>
  </si>
  <si>
    <t>14</t>
  </si>
  <si>
    <t>1</t>
  </si>
  <si>
    <t>10</t>
  </si>
  <si>
    <t>Біполярний ендопротез цем.типу фіксації</t>
  </si>
  <si>
    <t>19LT30785, C1905897, B2000002, NTM-200123-1</t>
  </si>
  <si>
    <t>19.11.2029 17.03.2026 04.01.2027 22.01.2022</t>
  </si>
  <si>
    <t>Силовий інструмент для обробки кісткової тканини</t>
  </si>
  <si>
    <t>б/ст</t>
  </si>
  <si>
    <t>Тотальні енд.колінного суглоба для рев.протезування зв"язані  модульні ротаційні</t>
  </si>
  <si>
    <t>I1602289, B1902107, B1908284, H1924697, D1912572</t>
  </si>
  <si>
    <t>02.2023 01.2026 04.2026 11.2026 06.2026</t>
  </si>
  <si>
    <t>Тотальний енд. кульшового суглобу бецементного проксимального типу фіксації</t>
  </si>
  <si>
    <t>19032910176, 1824159, 1947198</t>
  </si>
  <si>
    <t>07.2023 06.2024 12.2024</t>
  </si>
  <si>
    <t>Тотальній енд.кульшового суглоба цем.типу фіксації самоблокуючий</t>
  </si>
  <si>
    <t xml:space="preserve">S201838361, G7748436, 518615-10, 20200200089 </t>
  </si>
  <si>
    <t>01.04.2029 01.11.2029 10.03.2030 01.10.2022</t>
  </si>
  <si>
    <t xml:space="preserve">Тотальні ендопротези кульшового суглоба цем.типу фіксації з подвійним клином </t>
  </si>
  <si>
    <t>19F132AX  17E653N 18F577A</t>
  </si>
  <si>
    <t>11.2024  07.2022 09.2024</t>
  </si>
  <si>
    <t>Тотальній енд.кульшового суглоба цем.типу фіксації з подвійним клином</t>
  </si>
  <si>
    <t>64151158, 64134869, 63996229, 64298721, 912BAI1802</t>
  </si>
  <si>
    <t>31.08.2028 30.09.2028 30.04.2026 31.01.2029 28.02.2022</t>
  </si>
  <si>
    <t>Тотальний енд. кульшового суглобу бецементного антиротаційного типу фіксації компонентів</t>
  </si>
  <si>
    <t>64410048  3013824 64388118  64551659</t>
  </si>
  <si>
    <t>30.09.2029, 31.12.2024, 30.09.2029, 30.11.2024</t>
  </si>
  <si>
    <t>Тотальний енд.кульшового суглоба безцементного проксимального типу фіксації</t>
  </si>
  <si>
    <t>19F132BL , 19M040B, 16J333B, 19H107B, 18C860BM</t>
  </si>
  <si>
    <t>02.01.2025 12.02.2025 01.06..2022 13.01.2025</t>
  </si>
  <si>
    <t>64410048  3013824 64388118  64551660</t>
  </si>
  <si>
    <t>110420</t>
  </si>
  <si>
    <t>28.04.20р.</t>
  </si>
  <si>
    <t>флакон</t>
  </si>
  <si>
    <t>Нутрідрінк Протеін</t>
  </si>
  <si>
    <t>мл суміші</t>
  </si>
  <si>
    <t>Нутрізон</t>
  </si>
  <si>
    <t>PKU Nutri 2 Concentrated</t>
  </si>
  <si>
    <t>грам білка</t>
  </si>
  <si>
    <t>PKU Nutri 2 Energy</t>
  </si>
  <si>
    <t>20</t>
  </si>
  <si>
    <t>МО</t>
  </si>
  <si>
    <t>К004Е1204</t>
  </si>
  <si>
    <t>12.2022.</t>
  </si>
  <si>
    <t>10.06.20р.</t>
  </si>
  <si>
    <t>Артеріально-венозний набір кровопровідних магістралей для гемофільтрації A/V DEHP-FREE PVS набір для DIALOG з HDF on-Line</t>
  </si>
  <si>
    <t>Аранесп,розчин для ін"єкцій,100 мкг/мл; по 0,3 мл у попередньо наповненому шприці; по 1 шприцу у блістері; по 1 блістеру в коробці</t>
  </si>
  <si>
    <t>1115806А</t>
  </si>
  <si>
    <t>583; 608</t>
  </si>
  <si>
    <t>05.06.20р.; 11.06.20р.</t>
  </si>
  <si>
    <t>09.2022.</t>
  </si>
  <si>
    <t>10.06.20p.</t>
  </si>
  <si>
    <t>Голка фістульна венозна 16GV-R25</t>
  </si>
  <si>
    <t>АNNG216</t>
  </si>
  <si>
    <t>Голка фістульна артеріальна 16GA-R25</t>
  </si>
  <si>
    <t>04315H01</t>
  </si>
  <si>
    <t>94352H01</t>
  </si>
  <si>
    <t>Діалізатор капілярний Revaclear 300</t>
  </si>
  <si>
    <t>09201H01</t>
  </si>
  <si>
    <t>Діалізатор капілярний Theranova 500</t>
  </si>
  <si>
    <t>96553H01</t>
  </si>
  <si>
    <t>Діалізатор Xevonta Lo 15</t>
  </si>
  <si>
    <t>110370320</t>
  </si>
  <si>
    <t>03.2023.</t>
  </si>
  <si>
    <t>Діалізатор Xevonta Lo 20</t>
  </si>
  <si>
    <t>A3XI01100</t>
  </si>
  <si>
    <t>A6FI18100</t>
  </si>
  <si>
    <t>1000237005</t>
  </si>
  <si>
    <t>1000238348</t>
  </si>
  <si>
    <t>Картридж бікарбонатний для гемодіалізу INSPRACART 720 г</t>
  </si>
  <si>
    <t>94115</t>
  </si>
  <si>
    <t>04020</t>
  </si>
  <si>
    <t>94121</t>
  </si>
  <si>
    <t>Концентрат для гемодіалізу INSPRASOL-A 1001 (10л)</t>
  </si>
  <si>
    <t>200516A169</t>
  </si>
  <si>
    <t>200414A095</t>
  </si>
  <si>
    <t>200515A163</t>
  </si>
  <si>
    <t>200515A164</t>
  </si>
  <si>
    <t>200515A165</t>
  </si>
  <si>
    <t>200516A167</t>
  </si>
  <si>
    <t xml:space="preserve">Кислотний бікарбонатний гемодіалізний концентрат SW 166А 10л. Або Кислотний бікарбонатний гемодіалізний концентрат SW 139А 10л.(на вибір замовника) </t>
  </si>
  <si>
    <t>1060509</t>
  </si>
  <si>
    <t>A1QK22150</t>
  </si>
  <si>
    <t>A1QK22120</t>
  </si>
  <si>
    <t>A1QI15160</t>
  </si>
  <si>
    <t>Кислотний концентрат для гемодіалізу Granudial AF 83</t>
  </si>
  <si>
    <t>Севеламер-Віста таблетки,по 800мг по 180 таблеток у контейнерах (баночках) з кришечкою; по 1 контейнеру (баночці) у картонній коробці</t>
  </si>
  <si>
    <t>таб.</t>
  </si>
  <si>
    <t>1901677В</t>
  </si>
  <si>
    <t>201902011561</t>
  </si>
  <si>
    <t>201902011560</t>
  </si>
  <si>
    <t xml:space="preserve">Фільтр для діалізної рідини  DIASAFE@plus </t>
  </si>
  <si>
    <t>Фероксид,розчин для внутрішньовенних ін"єкцій, 20мг/мл, по 5 мл в ампулі; по 5 ампул в пачці з картону</t>
  </si>
  <si>
    <t>амп.</t>
  </si>
  <si>
    <t>719039</t>
  </si>
  <si>
    <t>05.06.20р.</t>
  </si>
  <si>
    <t>719029</t>
  </si>
  <si>
    <t>01902H01</t>
  </si>
  <si>
    <t>91940H01</t>
  </si>
  <si>
    <t>2000944А</t>
  </si>
  <si>
    <t>Підгузник для дорослих</t>
  </si>
  <si>
    <t>Підгузник для дорослого</t>
  </si>
  <si>
    <t>Н0408В01</t>
  </si>
  <si>
    <t>2000952D</t>
  </si>
  <si>
    <t>2000086А</t>
  </si>
  <si>
    <t>PKU Nutri 3 Energy</t>
  </si>
  <si>
    <t>Аранесп,розчин для ін"єкцій,100 мкг/мл; по 0,3 мл у попередньо наповненому шприці з автоматичним запобіжником голки; по 1 шприцу у блістері; по 1 блістеру в коробці</t>
  </si>
  <si>
    <t>1120321А</t>
  </si>
  <si>
    <t>23.09.20р.</t>
  </si>
  <si>
    <t xml:space="preserve">Парсабів,розчин для ін"єкцій, 5мг/мл; по 05 мл(2,5мг) у флаконі,по 6 флаконів у картонній коробці </t>
  </si>
  <si>
    <t>1120247</t>
  </si>
  <si>
    <t>Біолік Туберкулін ППД 23, розчин для ін'єкцій, 2То (15 доз) по 1 флакону у комплекті</t>
  </si>
  <si>
    <t>0</t>
  </si>
  <si>
    <t>0MZ5014</t>
  </si>
  <si>
    <t>2001745В</t>
  </si>
  <si>
    <t>2001709А</t>
  </si>
  <si>
    <t>Алексан 50мг/мл по 20мл(1000мг)</t>
  </si>
  <si>
    <t>Бортезовіста 1мг</t>
  </si>
  <si>
    <t>2001171А</t>
  </si>
  <si>
    <t>Венкліксто табл.100мг</t>
  </si>
  <si>
    <t>табл</t>
  </si>
  <si>
    <t>ГАЗІВА 1000мг/40мл</t>
  </si>
  <si>
    <t>Н0152В04</t>
  </si>
  <si>
    <t>Н0147В07</t>
  </si>
  <si>
    <t>Доксорубіцин "ЕБЕВЕ" 2мг/мл по 25мл(50мг)</t>
  </si>
  <si>
    <t>Дазатиніб -Віста табл.50мг</t>
  </si>
  <si>
    <t>Дазатиніб -Віста табл.70мг</t>
  </si>
  <si>
    <t>2000750А</t>
  </si>
  <si>
    <t>Імбрувіка капс.140мг</t>
  </si>
  <si>
    <t>капс</t>
  </si>
  <si>
    <t>JCS4K00</t>
  </si>
  <si>
    <t>KDS5C00</t>
  </si>
  <si>
    <t>Леналідомід-Віста капс.15мг</t>
  </si>
  <si>
    <t>2001771А</t>
  </si>
  <si>
    <t>Меропенем -Віста 1000мг</t>
  </si>
  <si>
    <t>Філстим 0,3мг(30млн.МО)/1мл по 1мл(30млн МО)</t>
  </si>
  <si>
    <t>шпр.</t>
  </si>
  <si>
    <t>Рукавички огл.нітрил.роз.S</t>
  </si>
  <si>
    <t>Рукавички огл.нітрил.роз.M</t>
  </si>
  <si>
    <t>11.06.2020.</t>
  </si>
  <si>
    <t>B2MF08110</t>
  </si>
  <si>
    <t>01.10.20р.</t>
  </si>
  <si>
    <t>B6MF04110</t>
  </si>
  <si>
    <t>BNNC222</t>
  </si>
  <si>
    <t>BNNC024</t>
  </si>
  <si>
    <t>BNNC205</t>
  </si>
  <si>
    <t>BNNB071</t>
  </si>
  <si>
    <t xml:space="preserve">Гепарин-Фармекс розчин д/я ін"єкц.5000 МО/мл,по 5мл у флаконах,по 5 флаконів у контурній чарунковій упаковці </t>
  </si>
  <si>
    <t>4150920</t>
  </si>
  <si>
    <t>09.2023.</t>
  </si>
  <si>
    <t>Діалізатор FX 50 classix</t>
  </si>
  <si>
    <t>A4FF29100</t>
  </si>
  <si>
    <t>В1ХС08160</t>
  </si>
  <si>
    <t>В6FD23100</t>
  </si>
  <si>
    <t>B2YE071</t>
  </si>
  <si>
    <t>B1QD26110</t>
  </si>
  <si>
    <t>B1QE29110</t>
  </si>
  <si>
    <t>2001099В</t>
  </si>
  <si>
    <t>B7DC16100</t>
  </si>
  <si>
    <t xml:space="preserve">Фленокс,розчин для ін"єкцій 10000 анти-Ха МО/мл,шприц 0,4 мл(4000 анти-Ха МО) №10 </t>
  </si>
  <si>
    <t>420920</t>
  </si>
  <si>
    <t>430920</t>
  </si>
  <si>
    <t>Цинакальцет-Віста таблетки,вкриті плівковою оболонкою,по 30мг,по 14 таблеток у блістері;по 2 блістери у картонній пачці</t>
  </si>
  <si>
    <t>2001542А</t>
  </si>
  <si>
    <t>Біовен р-н 10% 50мл</t>
  </si>
  <si>
    <t>40220Б</t>
  </si>
  <si>
    <t>Окревус 300мг/мл 10мл</t>
  </si>
  <si>
    <t>N0037B05</t>
  </si>
  <si>
    <t>Глатирамеру Ацетат-Віста 20мг/мл 1мл</t>
  </si>
  <si>
    <t>1903250В</t>
  </si>
  <si>
    <t>В3038В13</t>
  </si>
  <si>
    <t>26.10.22р.</t>
  </si>
  <si>
    <t>09.11.20р.</t>
  </si>
  <si>
    <t>шприц</t>
  </si>
  <si>
    <t>В1138В17</t>
  </si>
  <si>
    <t>11.05.22р.</t>
  </si>
  <si>
    <t>18.11.20р.</t>
  </si>
  <si>
    <t>ЕНБРЕЛ/р-н для ін"єкцій 50мг/мл у попередньо наповнені ручки по 1 мл№4</t>
  </si>
  <si>
    <t>ручка</t>
  </si>
  <si>
    <t>DR6199</t>
  </si>
  <si>
    <t>01.06.22р.</t>
  </si>
  <si>
    <t>07.22р.</t>
  </si>
  <si>
    <t>11.09.20р.</t>
  </si>
  <si>
    <t>DB90/1-2</t>
  </si>
  <si>
    <t>25.06.22р.</t>
  </si>
  <si>
    <t>26.10.20р.</t>
  </si>
  <si>
    <t>03.02.22р.</t>
  </si>
  <si>
    <t>01.12.21р.</t>
  </si>
  <si>
    <t>ХАЙРІМОЗ 40мг,р-н д/ін.40мг/0,8мл,по 0,8мл р-ну в попередньо заповненому шприці, по 2 шпр.у короб.</t>
  </si>
  <si>
    <t>22.09.20р.</t>
  </si>
  <si>
    <t>21.10.20р.</t>
  </si>
  <si>
    <t>31.11.21р.</t>
  </si>
  <si>
    <t>02.09.22р.</t>
  </si>
  <si>
    <t>24.12.21р.</t>
  </si>
  <si>
    <t>12.02.22р.</t>
  </si>
  <si>
    <t>27.01.22р.</t>
  </si>
  <si>
    <t>ФКУ Нутрі 2 Концентрат для дітей від 1 року,500г</t>
  </si>
  <si>
    <t>12.01.22р.</t>
  </si>
  <si>
    <t>30</t>
  </si>
  <si>
    <t>Куросурф суспензія для ендотрахеального введення, 80мг/мл по 1,5 мл у флаконі</t>
  </si>
  <si>
    <t>CF1U600В</t>
  </si>
  <si>
    <t>Октаплас ЛГ(група крові А(ІІ), р-н д/інф., 45-70мг/мо, по 200 мл у контейнері</t>
  </si>
  <si>
    <t>контейнер</t>
  </si>
  <si>
    <t>М821F9522</t>
  </si>
  <si>
    <t>Октаплас ЛГ(група крові АB(ІV), р-н д/інф., 45-70мг/мо, по 200 мл у контейнері</t>
  </si>
  <si>
    <t>М821C9522</t>
  </si>
  <si>
    <t>Октаплас ЛГ(група крові B(ІII), р-н д/інф., 45-70мг/мо, по 200 мл у контейнері</t>
  </si>
  <si>
    <t>М821E9522</t>
  </si>
  <si>
    <t>Октаплас ЛГ(група крові O(І), р-н д/інф., 45-70мг/мо, по 200 мл у контейнері</t>
  </si>
  <si>
    <t>М015D9522</t>
  </si>
  <si>
    <t>№1275</t>
  </si>
  <si>
    <t>№1277</t>
  </si>
  <si>
    <t>C2004250WT</t>
  </si>
  <si>
    <t>№1253</t>
  </si>
  <si>
    <t>REF-005962-050-10</t>
  </si>
  <si>
    <t>2001779А</t>
  </si>
  <si>
    <t>300</t>
  </si>
  <si>
    <t>250</t>
  </si>
  <si>
    <t>ЦЄРВАРИКС.Вакцина для профілактики захворювань, що викликаються вірусом папіломи людини типів 16 та 18 суспензія для інекцій по 0,5 мл( 1 доза) у попередньо наповненому шприці</t>
  </si>
  <si>
    <t>доз.</t>
  </si>
  <si>
    <t>AHPVA398AT</t>
  </si>
  <si>
    <t>853,86</t>
  </si>
  <si>
    <t>01.01.24</t>
  </si>
  <si>
    <t>1329</t>
  </si>
  <si>
    <t>30.11.20</t>
  </si>
  <si>
    <t>ЕНДЖЕРИКС -В/ЕНЄЕРІХ-В/Вакцина для профілактики вірусного гепатиту В,рекомбінантна,суспензія для інекцій, 20 мкг/імл, по 1 мл (20мкг) (1 доза для дорослих) у флаконі; по 10 скляних монодозних флаконів</t>
  </si>
  <si>
    <t>Доз.</t>
  </si>
  <si>
    <t>AHBVC882AE</t>
  </si>
  <si>
    <t>157,85</t>
  </si>
  <si>
    <t>01.03.22</t>
  </si>
  <si>
    <t>1349</t>
  </si>
  <si>
    <t>03.12.20</t>
  </si>
  <si>
    <t>КМ будинок дитини ім.М.М.Городецького</t>
  </si>
  <si>
    <t>мг</t>
  </si>
  <si>
    <t>доза</t>
  </si>
  <si>
    <t>ARC Anti - HCV набір калібраторів (1х4 мл)</t>
  </si>
  <si>
    <t>ARC Anti - HCV набір контролів (2х8 мл)</t>
  </si>
  <si>
    <t>19156FN00</t>
  </si>
  <si>
    <t>19155FN00</t>
  </si>
  <si>
    <t>19165FN00</t>
  </si>
  <si>
    <t>96090M500</t>
  </si>
  <si>
    <t>КНП Дитяча клінічна лікарня №6</t>
  </si>
  <si>
    <t>АНВVC882AE</t>
  </si>
  <si>
    <t xml:space="preserve">ГлюкаГен 1 мг. ГіпоКіт роз.для ін`єкцій  1 МО (1фл.з порошком та розчиником) </t>
  </si>
  <si>
    <t>КS6BD73</t>
  </si>
  <si>
    <t>JS6AF24</t>
  </si>
  <si>
    <t>Інсулінова помпа для постійного введення інсуліну</t>
  </si>
  <si>
    <t>ММТ-1751 WWKA</t>
  </si>
  <si>
    <t>Резервуари до інсулінової помпи ММТ-332А</t>
  </si>
  <si>
    <t>MMT-332A</t>
  </si>
  <si>
    <t>Пристрій для введення ММТ305QS</t>
  </si>
  <si>
    <t>Пристрій для введення ММТ385 Сіл-сертер</t>
  </si>
  <si>
    <t>Генотропін порошок та розчинник для ін`єкцій по 36МО (12мг)</t>
  </si>
  <si>
    <t>DT3953</t>
  </si>
  <si>
    <t>Диферелін порошок по 3,75мг та розчинник</t>
  </si>
  <si>
    <t>Т13276</t>
  </si>
  <si>
    <t>ММТ-754 WWSA</t>
  </si>
  <si>
    <t>Інфлуган р-н д/інф 10мг/мл 100 мл</t>
  </si>
  <si>
    <t>Мепенам, порошок для розчину для ін*єкцій по 1.0г №1</t>
  </si>
  <si>
    <t>Набір для виявлення SARS-COV-2 ІцО,імуноглобулін G</t>
  </si>
  <si>
    <t>18764,00</t>
  </si>
  <si>
    <t>1426</t>
  </si>
  <si>
    <t>18.12.2020</t>
  </si>
  <si>
    <t>Буфер</t>
  </si>
  <si>
    <t>ШТ</t>
  </si>
  <si>
    <t>454,00</t>
  </si>
  <si>
    <t>Концентрований промивний буфер</t>
  </si>
  <si>
    <t>1363,00</t>
  </si>
  <si>
    <t>Планшет</t>
  </si>
  <si>
    <t>128,00</t>
  </si>
  <si>
    <t>Розчин Auffer</t>
  </si>
  <si>
    <t>1091,00</t>
  </si>
  <si>
    <t>Набір для виявлення SARS-COV-2 ^С,імуноглобулін М</t>
  </si>
  <si>
    <t>2002847А</t>
  </si>
  <si>
    <t>2003809А</t>
  </si>
  <si>
    <t>2002135D</t>
  </si>
  <si>
    <t>1903608D</t>
  </si>
  <si>
    <t>0TZ5012</t>
  </si>
  <si>
    <t>9ES5025</t>
  </si>
  <si>
    <t>170</t>
  </si>
  <si>
    <t>ВХ16</t>
  </si>
  <si>
    <t>Т035965</t>
  </si>
  <si>
    <t>Т039931</t>
  </si>
  <si>
    <t>2000751А</t>
  </si>
  <si>
    <t>набір ji/BHMBa.SARS-COV-2lgG</t>
  </si>
  <si>
    <t>наб</t>
  </si>
  <si>
    <t>буфер</t>
  </si>
  <si>
    <t>Концентрований промбу&lt;|&gt;ср</t>
  </si>
  <si>
    <t>розчин Aufler</t>
  </si>
  <si>
    <t>набір a/BHMBa.SARS-COV-2lgG</t>
  </si>
  <si>
    <t>Концентрований пром, буфер</t>
  </si>
  <si>
    <t>доз</t>
  </si>
  <si>
    <t>П.І</t>
  </si>
  <si>
    <t>СС 940/1-2</t>
  </si>
  <si>
    <t>57,78</t>
  </si>
  <si>
    <t>01.11.2022</t>
  </si>
  <si>
    <t>мспенам пор д/розч. д/іи. по 1,0г</t>
  </si>
  <si>
    <t>19273,00</t>
  </si>
  <si>
    <t>01.09.2023</t>
  </si>
  <si>
    <t>КНП КМНКЛ Соціотерапія</t>
  </si>
  <si>
    <t>КНП КМПБ №5</t>
  </si>
  <si>
    <t>КНП Дитяча клінічна лікарня №4</t>
  </si>
  <si>
    <t>Азацитадин-Віста 100 мг</t>
  </si>
  <si>
    <t>2Н0707</t>
  </si>
  <si>
    <t>00.08.2022</t>
  </si>
  <si>
    <t>2001172А</t>
  </si>
  <si>
    <t>Бендамусвіста 100мг</t>
  </si>
  <si>
    <t>1902016А</t>
  </si>
  <si>
    <t>Бендамусвіста 25мг</t>
  </si>
  <si>
    <t>2000219С</t>
  </si>
  <si>
    <t>Бентеро 100мг</t>
  </si>
  <si>
    <t>ВЕТ220601А</t>
  </si>
  <si>
    <t>Бентеро 25мг</t>
  </si>
  <si>
    <t>ВЕТ120601В</t>
  </si>
  <si>
    <t>Виндуза 100мг</t>
  </si>
  <si>
    <t>Н200093</t>
  </si>
  <si>
    <t>00.07.2022</t>
  </si>
  <si>
    <t>Венкліксто табл.10мг</t>
  </si>
  <si>
    <t>Вориконазол-Віста</t>
  </si>
  <si>
    <t>2000314D</t>
  </si>
  <si>
    <t>Впрів 400ОД</t>
  </si>
  <si>
    <t>TVU15706/01/01</t>
  </si>
  <si>
    <t>Н0160В03</t>
  </si>
  <si>
    <t>Гемлібра 60 мг</t>
  </si>
  <si>
    <t>В3002В06</t>
  </si>
  <si>
    <t>Гемлібра 105 мг</t>
  </si>
  <si>
    <t>В3002В07</t>
  </si>
  <si>
    <t>2000549В</t>
  </si>
  <si>
    <t>Інфулган10мг/мл 100мл</t>
  </si>
  <si>
    <t>пляш</t>
  </si>
  <si>
    <t>СС940/1-2</t>
  </si>
  <si>
    <t>Енджерикс вакц.гепат.В</t>
  </si>
  <si>
    <t>Елелісо 200ОД</t>
  </si>
  <si>
    <t>ЕА0754</t>
  </si>
  <si>
    <t>23.12.200</t>
  </si>
  <si>
    <t>Леналідомід-Віста капс.25мг</t>
  </si>
  <si>
    <t>2000977А</t>
  </si>
  <si>
    <t>Мепенам пор.1,0г</t>
  </si>
  <si>
    <t>Помалідомід-віста 4мг</t>
  </si>
  <si>
    <t>190046В</t>
  </si>
  <si>
    <t>Фактор ІХ Аімафікс 1000МО/10мл</t>
  </si>
  <si>
    <t>Фактор VIII БіоКлот 1000МО</t>
  </si>
  <si>
    <t xml:space="preserve">Фейба 1000 ОД </t>
  </si>
  <si>
    <t>F2U061AE</t>
  </si>
  <si>
    <t>Фактор VIII Фейба 1000МО</t>
  </si>
  <si>
    <t xml:space="preserve">F2V043BAC  </t>
  </si>
  <si>
    <t>Флударабін-Віста 50мг</t>
  </si>
  <si>
    <t>AU19001A</t>
  </si>
  <si>
    <t>Церезим 400ОД</t>
  </si>
  <si>
    <t>AW3560</t>
  </si>
  <si>
    <t>Асфер.гiдроф.акр.поп.завант.одв.д/iмпл.в капс.мiш.</t>
  </si>
  <si>
    <t>Офтал.хiр.вiскоеластичний матер.Вiскот</t>
  </si>
  <si>
    <t>Iнтраокулярний  вiскоеласт.розч.AJL CELL 2%</t>
  </si>
  <si>
    <t>Нiж-кератом безп.Beaver Xstar 2.2мм,45град,з подв</t>
  </si>
  <si>
    <t>Нiж д/парацентеза безп. Beaver 1.15мм 45град</t>
  </si>
  <si>
    <t>Комплект INT PLUS ULTRA MF,30К,0,9мм</t>
  </si>
  <si>
    <t>Iнтраокулярний вiскоел.розч.AJL VISC 3%</t>
  </si>
  <si>
    <t>Розчин д/iригацiї ока BSS</t>
  </si>
  <si>
    <t>Нiж д/парацентеза безп. Beaver 30град,прямий</t>
  </si>
  <si>
    <t>Шовний матер.10-0 чорн.нейл.мононитка CU-1 30см</t>
  </si>
  <si>
    <t>Шовний.мат. 10-0бл.полiпропiлен,мононит.РС-9,20см</t>
  </si>
  <si>
    <t>Офтольм.барвник д/ока AJL BLUE</t>
  </si>
  <si>
    <t>Простирадло хiр.офтальм. Eyc-Pak</t>
  </si>
  <si>
    <t>Iнтракапсулярнi кiльця АС,кругл.край д.11мм,13мм</t>
  </si>
  <si>
    <t>Асфер.гiдроф.акр.IОЛ Q-Flex з фiл.д/iмпл.в капс.м</t>
  </si>
  <si>
    <t>Iнтраокулярний  вiскоеласт.розч.AJL VISC 3%</t>
  </si>
  <si>
    <t>Комплект д/введення,однор.викор.</t>
  </si>
  <si>
    <t>Зонд д/пер.вiтректомiї  Infiniti з iнф.канюлею</t>
  </si>
  <si>
    <t>Тотальний ендопротез кульш.суглоба безцем. Проксимально-дистального типу фікс.(33181 Gruppo Bioimpianti</t>
  </si>
  <si>
    <t>коипл</t>
  </si>
  <si>
    <t xml:space="preserve">Тотальний ендопротез колінного суглоба без збереж.задньої хрестоподібної зв'язки (33665 Zimmer </t>
  </si>
  <si>
    <t>Тотальний ендопротез кульшового суглоба безцем. Проксимального типу фікс.(33181 United Orthoped</t>
  </si>
  <si>
    <t>Ендопрот.кульш.сугл.б/цем.прокс.-дист.тип фікс.</t>
  </si>
  <si>
    <t>11.12.220</t>
  </si>
  <si>
    <t>6</t>
  </si>
  <si>
    <t>КНП Дитяча клінічна лікарня №9</t>
  </si>
  <si>
    <t>06.22р.</t>
  </si>
  <si>
    <t>23.12.20р.</t>
  </si>
  <si>
    <t>Браксон,р-н д/інєк.40мг/мл по 2мл в амп.</t>
  </si>
  <si>
    <t>ампула</t>
  </si>
  <si>
    <t>DY30/1-1</t>
  </si>
  <si>
    <t>17.12.20р.</t>
  </si>
  <si>
    <t>24.12.20р.</t>
  </si>
  <si>
    <t>К001В1898</t>
  </si>
  <si>
    <t>31.12.22р.</t>
  </si>
  <si>
    <t>07.07.20р.</t>
  </si>
  <si>
    <t>AS427</t>
  </si>
  <si>
    <t>04.22р.</t>
  </si>
  <si>
    <t>28.02.23р.</t>
  </si>
  <si>
    <t>27.05.20р.</t>
  </si>
  <si>
    <t>03.12.20р.</t>
  </si>
  <si>
    <t>2020-24/72</t>
  </si>
  <si>
    <t>02.23р.</t>
  </si>
  <si>
    <t>Імунат 1000/750 МО,пор.д/р-ну д/ін.по 1000/750 МО у фл №1</t>
  </si>
  <si>
    <t>C3V019AB</t>
  </si>
  <si>
    <t>31.03.22р.</t>
  </si>
  <si>
    <t>пляшка</t>
  </si>
  <si>
    <t>11.22р.</t>
  </si>
  <si>
    <t>26.11.20р.</t>
  </si>
  <si>
    <t>28.01.21р.</t>
  </si>
  <si>
    <t>27.04.22р.</t>
  </si>
  <si>
    <t>17.12.22р.</t>
  </si>
  <si>
    <t>26.11.22р.</t>
  </si>
  <si>
    <t>25.11.20р.</t>
  </si>
  <si>
    <t>29.07.21р.</t>
  </si>
  <si>
    <t>04.12.20р.</t>
  </si>
  <si>
    <t>15.07.21р.</t>
  </si>
  <si>
    <t>Нутрізон Паудер</t>
  </si>
  <si>
    <t>гр суміші</t>
  </si>
  <si>
    <t>09.03.22р.</t>
  </si>
  <si>
    <t>M015D8541</t>
  </si>
  <si>
    <t>ОКТАНАТ 250 МО,пор.д/р-ну д/ін"єк.по 50МО/мл</t>
  </si>
  <si>
    <t>M010D1204</t>
  </si>
  <si>
    <t>28.02.22р.</t>
  </si>
  <si>
    <t>ОКТАНАТ 500 МО,пор.д/р-ну д/ін"єк.по 50МО/мл</t>
  </si>
  <si>
    <t>31.12.21р.</t>
  </si>
  <si>
    <t>L942A220E</t>
  </si>
  <si>
    <t>30.09.22р.</t>
  </si>
  <si>
    <t>15.01.22р.</t>
  </si>
  <si>
    <t>23.06.22р.</t>
  </si>
  <si>
    <t>04.03.22р.</t>
  </si>
  <si>
    <t>11.06.20р.</t>
  </si>
  <si>
    <t>AM9Z/14</t>
  </si>
  <si>
    <t>03.22р.</t>
  </si>
  <si>
    <t>31.05.22р.</t>
  </si>
  <si>
    <t>20F16534B</t>
  </si>
  <si>
    <t>05.2023.</t>
  </si>
  <si>
    <t>04.2023.</t>
  </si>
  <si>
    <t>19М33580</t>
  </si>
  <si>
    <t>20F39580</t>
  </si>
  <si>
    <t>19К25К</t>
  </si>
  <si>
    <t>10.2024.</t>
  </si>
  <si>
    <t>822; 833</t>
  </si>
  <si>
    <t>06.08.20р.; 10.08.20р.</t>
  </si>
  <si>
    <t xml:space="preserve"> 833; 1241 </t>
  </si>
  <si>
    <t>10.08.20р.; 16.11.20р.</t>
  </si>
  <si>
    <t>19К25К, 20В13В</t>
  </si>
  <si>
    <t>10.2024, 01.2025.</t>
  </si>
  <si>
    <t xml:space="preserve"> 833; 1241; 1431 </t>
  </si>
  <si>
    <t>10.08.20р.; 16.11.20р.; 18.12.20р.</t>
  </si>
  <si>
    <t>A.V.Фістульна голка венозна GA AVF 17G 1,5мм AVF 17G*1(1,5*25mm)TC-15B GA</t>
  </si>
  <si>
    <t>18Н21</t>
  </si>
  <si>
    <t>07.2023.</t>
  </si>
  <si>
    <t xml:space="preserve">A.V.Фістульна голка артеріал. GA AVF 16G 1,6мм AVF 16G*1(1,6*25mm)НTC-15R GA </t>
  </si>
  <si>
    <t>19К04D; 19І20А; 19D22</t>
  </si>
  <si>
    <t>10.2024; 08.2024; 03.2024.</t>
  </si>
  <si>
    <t>19К04D; 20В24С</t>
  </si>
  <si>
    <t xml:space="preserve">A.V.Фістульна голка артеріал. GA AVF 17G 1,5мм AVF 17G*1(1,5*25mm)НTC-15R GA </t>
  </si>
  <si>
    <t>18Н28</t>
  </si>
  <si>
    <t>0687200</t>
  </si>
  <si>
    <t>0772500</t>
  </si>
  <si>
    <t>06.2023.</t>
  </si>
  <si>
    <t>600; 755</t>
  </si>
  <si>
    <t>10.06.20р; 21.07.20р.</t>
  </si>
  <si>
    <t>B4MD12130</t>
  </si>
  <si>
    <t>B6MD13110</t>
  </si>
  <si>
    <t>20C29M</t>
  </si>
  <si>
    <t>02.2025.</t>
  </si>
  <si>
    <t>01.2025.</t>
  </si>
  <si>
    <t>20В24B</t>
  </si>
  <si>
    <t>АNNM211</t>
  </si>
  <si>
    <t>АNNM103</t>
  </si>
  <si>
    <t>АNNL191</t>
  </si>
  <si>
    <t>Ганцикловір-Фармекс.Ліофілізат для розчину для інфузій по 500 мг у флаконі № 1</t>
  </si>
  <si>
    <t>4270920</t>
  </si>
  <si>
    <t>23.12.20p.</t>
  </si>
  <si>
    <t>2930919</t>
  </si>
  <si>
    <t>0540220</t>
  </si>
  <si>
    <t>Гемодіалізатор синтетич.Elisio™-13М</t>
  </si>
  <si>
    <t>19L02Р</t>
  </si>
  <si>
    <t>23.04.19p.</t>
  </si>
  <si>
    <t>04332H01</t>
  </si>
  <si>
    <t>Гемодіалізатор синтетич.Elisio™-17М</t>
  </si>
  <si>
    <t>19К28С</t>
  </si>
  <si>
    <t>19К28С; 19L05C</t>
  </si>
  <si>
    <t>10.2022, 11.2022.</t>
  </si>
  <si>
    <t>20Н03С; 20А09С</t>
  </si>
  <si>
    <t>12.2022, 07.2023.</t>
  </si>
  <si>
    <t>Гемодіалізатор синтетич.Elisio™-17Н</t>
  </si>
  <si>
    <t>19Н29С</t>
  </si>
  <si>
    <t>07.2022.</t>
  </si>
  <si>
    <t>Діалізатор капілярний Еlisio™-19М</t>
  </si>
  <si>
    <t xml:space="preserve">19L05В </t>
  </si>
  <si>
    <t>Гемодіалізатор синтетич.Elisio™-21М</t>
  </si>
  <si>
    <t xml:space="preserve">19I30D, 20А04К1 </t>
  </si>
  <si>
    <t>08.2022, 12.2022.</t>
  </si>
  <si>
    <t>06501H01</t>
  </si>
  <si>
    <t>06550H01</t>
  </si>
  <si>
    <t>06551H01</t>
  </si>
  <si>
    <t>140570420</t>
  </si>
  <si>
    <t>141230820</t>
  </si>
  <si>
    <t>08.2023.</t>
  </si>
  <si>
    <t>990530420</t>
  </si>
  <si>
    <t>990350820</t>
  </si>
  <si>
    <t>B9FA19100</t>
  </si>
  <si>
    <t>В2ХС03120</t>
  </si>
  <si>
    <t>Дівітек ПД 1,5% або 2,5%,або 4,25% розчин для перитонеального діалізу по 2000 мл у контейнерах полімерних</t>
  </si>
  <si>
    <t>Епобіокрин,розчин для ін"єкцій по 2000 МО по 1мл в попердньо наповненому шприцу</t>
  </si>
  <si>
    <t xml:space="preserve">Екстраніл, розчин для перитонеального діалізу по 2,0л. Розчину у пластиковому мішку </t>
  </si>
  <si>
    <t>20J07G41</t>
  </si>
  <si>
    <t>Інфулган,розчин для інфузій 10мг/мл,по 100 мл в пляшці; по 1 пляшці в пачці з картону</t>
  </si>
  <si>
    <t>пл.</t>
  </si>
  <si>
    <t>1000248942</t>
  </si>
  <si>
    <t>1000249698</t>
  </si>
  <si>
    <t>1000252541</t>
  </si>
  <si>
    <t>1000252547</t>
  </si>
  <si>
    <t>201105С468</t>
  </si>
  <si>
    <t>201111С470</t>
  </si>
  <si>
    <t>201112С471</t>
  </si>
  <si>
    <t>201113С472</t>
  </si>
  <si>
    <t>04040</t>
  </si>
  <si>
    <t>04047</t>
  </si>
  <si>
    <t>04052</t>
  </si>
  <si>
    <t>04066</t>
  </si>
  <si>
    <t>201116A375</t>
  </si>
  <si>
    <t>201117A378</t>
  </si>
  <si>
    <t>201006A330</t>
  </si>
  <si>
    <t>201104A362</t>
  </si>
  <si>
    <t>201105A363</t>
  </si>
  <si>
    <t>201105A364</t>
  </si>
  <si>
    <t>201105A365</t>
  </si>
  <si>
    <t>201116A376</t>
  </si>
  <si>
    <t>201117A377</t>
  </si>
  <si>
    <t>201112A369</t>
  </si>
  <si>
    <t>201113A370</t>
  </si>
  <si>
    <t>201113A371</t>
  </si>
  <si>
    <t>201113A372</t>
  </si>
  <si>
    <t>0779300</t>
  </si>
  <si>
    <t>1060509, 0675400</t>
  </si>
  <si>
    <t>09.2022, 05.2023.</t>
  </si>
  <si>
    <t>0168400</t>
  </si>
  <si>
    <t>51311020; 51321020</t>
  </si>
  <si>
    <t>51321020, 58411220, 48690920</t>
  </si>
  <si>
    <t>08.2023, 09.2023</t>
  </si>
  <si>
    <t xml:space="preserve"> 833; 1241; 1431; 1477 </t>
  </si>
  <si>
    <t>10.08.20р.; 16.11.20р.; 18.12.20р.; 24.12.20р.</t>
  </si>
  <si>
    <t xml:space="preserve">Концентрат діалізний А-компонент,тип 293  </t>
  </si>
  <si>
    <t>52621020, 52631020, 52641020, 52651020, 52661020</t>
  </si>
  <si>
    <t>57271220, 57281220</t>
  </si>
  <si>
    <t>11.2023.</t>
  </si>
  <si>
    <t>57241220, 57291220, 57251220, 57301220, 57431220</t>
  </si>
  <si>
    <t xml:space="preserve">Концентрат діалізний А-компонент,тип 257  </t>
  </si>
  <si>
    <t>46470920; 51331020</t>
  </si>
  <si>
    <t>08.2023; 09.2023.</t>
  </si>
  <si>
    <t>54841120, 58401220</t>
  </si>
  <si>
    <t>Комплект кровопровідних магістралей А363R/V849R</t>
  </si>
  <si>
    <t xml:space="preserve"> 19F20          </t>
  </si>
  <si>
    <t>05.2024.</t>
  </si>
  <si>
    <t>20А20, 20А21</t>
  </si>
  <si>
    <t>12.2024.</t>
  </si>
  <si>
    <t>Комплект кровопровідних магістралей А364R/V850R</t>
  </si>
  <si>
    <t xml:space="preserve"> 20А10</t>
  </si>
  <si>
    <t>20А17</t>
  </si>
  <si>
    <t>Комплект кровопровідних магістралей для гемодіалізу(універсальний педіатричний)</t>
  </si>
  <si>
    <t>В190031</t>
  </si>
  <si>
    <t>1170; 1242</t>
  </si>
  <si>
    <t>04.11.20р.; 16.11.20р.</t>
  </si>
  <si>
    <t>1170; 1242; 1419</t>
  </si>
  <si>
    <t>04.11.20р.; 16.11.20р.; 17.12.20р.</t>
  </si>
  <si>
    <t>Картридж одноразовий для гемоперфузії (код НА130)</t>
  </si>
  <si>
    <t>2009010101</t>
  </si>
  <si>
    <t>Картридж одноразовий для гемоперфузії (код НА330)</t>
  </si>
  <si>
    <t>2004140401</t>
  </si>
  <si>
    <t>2004140401, 2009020401</t>
  </si>
  <si>
    <t>04.2022, 09.2022.</t>
  </si>
  <si>
    <t>12.2021.</t>
  </si>
  <si>
    <t>0125D3, 0112D4</t>
  </si>
  <si>
    <t>04.2022; 03.2022.</t>
  </si>
  <si>
    <t>0160D3, 0182D3</t>
  </si>
  <si>
    <t>05.2022.</t>
  </si>
  <si>
    <t>B1UC052</t>
  </si>
  <si>
    <t>B1QB22100</t>
  </si>
  <si>
    <t>Мепенам,порошок для розчину для ін"єкцій по 1,0 г №1</t>
  </si>
  <si>
    <t>0025993</t>
  </si>
  <si>
    <t>10.2023.</t>
  </si>
  <si>
    <t>Мабтера,концентрат для розчину для інфузій, 100мг/10мл,по 50 мл у флаконі; по 1 флакону в картонній коробці</t>
  </si>
  <si>
    <t>Н1029В02</t>
  </si>
  <si>
    <t>Мабтера,концентрат для розчину для інфузій, 100мг/10мл,по 10 мл у флаконі; по 2 флакони в картонній коробці</t>
  </si>
  <si>
    <t>N7481B02</t>
  </si>
  <si>
    <t>19Е09880</t>
  </si>
  <si>
    <t>01.2024.</t>
  </si>
  <si>
    <t>20G11880</t>
  </si>
  <si>
    <t>04.2025.</t>
  </si>
  <si>
    <t xml:space="preserve">НУТРИНІЛ ПД4 з 1,1%,розчин для перитонеального діалізу з вмістом амінокислот по 2л  </t>
  </si>
  <si>
    <t>2001000302</t>
  </si>
  <si>
    <t>2004000029</t>
  </si>
  <si>
    <t>Стерилліум,або еквівалент,500 мл</t>
  </si>
  <si>
    <t>4755810920</t>
  </si>
  <si>
    <t>05.2025.</t>
  </si>
  <si>
    <t>Сімулект,ліофілізат для розчину для ін"єкцій/інфузій, по 20 мг у флаконах №1 в комплекті з розчинником (вода для ін"єкцій) по 5 мл в ампулах №1</t>
  </si>
  <si>
    <t>11583955</t>
  </si>
  <si>
    <t>Фістульна голка 16G (артеріальна)</t>
  </si>
  <si>
    <t>201902011562</t>
  </si>
  <si>
    <t>Фістульна голка 16G (венозна)</t>
  </si>
  <si>
    <t>201902011563</t>
  </si>
  <si>
    <t>250840720</t>
  </si>
  <si>
    <t>B7DD08100</t>
  </si>
  <si>
    <t>Фленокс,розчин д/ін"єкцій 10000 анти-Ха МО/мл,шприц 0,4 мл (4000 анти-Ха МО) №10</t>
  </si>
  <si>
    <t xml:space="preserve">527; 544 </t>
  </si>
  <si>
    <t>19.05.20р., 28.05.20р.</t>
  </si>
  <si>
    <t>19F21M</t>
  </si>
  <si>
    <t>05.06.20р.;11.06.20р.</t>
  </si>
  <si>
    <t>2003199В</t>
  </si>
  <si>
    <t>2003202А</t>
  </si>
  <si>
    <t>№1399</t>
  </si>
  <si>
    <t>60</t>
  </si>
  <si>
    <t>47</t>
  </si>
  <si>
    <t>SARP-32</t>
  </si>
  <si>
    <t>27</t>
  </si>
  <si>
    <t>№1398</t>
  </si>
  <si>
    <t>41</t>
  </si>
  <si>
    <t>150</t>
  </si>
  <si>
    <t>№1230</t>
  </si>
  <si>
    <t>Інпут інтродюсер</t>
  </si>
  <si>
    <t>061102А</t>
  </si>
  <si>
    <t>№1086</t>
  </si>
  <si>
    <t>SPL12506X</t>
  </si>
  <si>
    <t>PTC614473S</t>
  </si>
  <si>
    <t>С6799733</t>
  </si>
  <si>
    <t>С 7097973</t>
  </si>
  <si>
    <t>Катетер ангіографічний RADIOFOCUS GLIDECATH</t>
  </si>
  <si>
    <t>А864338</t>
  </si>
  <si>
    <t>4</t>
  </si>
  <si>
    <t>Керований провідник Емеральд</t>
  </si>
  <si>
    <t>45</t>
  </si>
  <si>
    <t>Набір ATS з резервуаром на 225 мл код 745-Е/225</t>
  </si>
  <si>
    <t>645С</t>
  </si>
  <si>
    <t>19D1902</t>
  </si>
  <si>
    <t>GBC-30</t>
  </si>
  <si>
    <t>№1236</t>
  </si>
  <si>
    <t>174</t>
  </si>
  <si>
    <t>Пасіфік Плюс ЧТА катетер</t>
  </si>
  <si>
    <t>Двоступенева венозна канюля МЦ2</t>
  </si>
  <si>
    <t>03.12.2020</t>
  </si>
  <si>
    <t>9</t>
  </si>
  <si>
    <t>500</t>
  </si>
  <si>
    <t>Провідник ЧТКА</t>
  </si>
  <si>
    <t>С00399339</t>
  </si>
  <si>
    <t>С00357824</t>
  </si>
  <si>
    <t>49</t>
  </si>
  <si>
    <t>№1379</t>
  </si>
  <si>
    <t>26</t>
  </si>
  <si>
    <t>С00397679</t>
  </si>
  <si>
    <t>С91908854</t>
  </si>
  <si>
    <t>С9670764</t>
  </si>
  <si>
    <t>№1194</t>
  </si>
  <si>
    <t>№799</t>
  </si>
  <si>
    <t>1314</t>
  </si>
  <si>
    <t>ручк</t>
  </si>
  <si>
    <t>№1137</t>
  </si>
  <si>
    <t>0017ЕО</t>
  </si>
  <si>
    <t>0387В01</t>
  </si>
  <si>
    <t>пл</t>
  </si>
  <si>
    <t>143,00</t>
  </si>
  <si>
    <t>№982</t>
  </si>
  <si>
    <t>№831</t>
  </si>
  <si>
    <t>№1323</t>
  </si>
  <si>
    <t>№1346</t>
  </si>
  <si>
    <t>№1349</t>
  </si>
  <si>
    <t>№1425</t>
  </si>
  <si>
    <t>г білку</t>
  </si>
  <si>
    <t>100934839</t>
  </si>
  <si>
    <t>498050</t>
  </si>
  <si>
    <t>100967738</t>
  </si>
  <si>
    <t>20200376</t>
  </si>
  <si>
    <t>10350</t>
  </si>
  <si>
    <t>20190524</t>
  </si>
  <si>
    <t>00511</t>
  </si>
  <si>
    <t>Харчовий продукт спеціального дієтичного споживання-продукт сухий спеціалізований для дієтичного (лікувального) харчування хворих на фенілкетонурію (ФКУ) старше одного року життя з фруктовим смаком</t>
  </si>
  <si>
    <t>91029</t>
  </si>
  <si>
    <t>140700</t>
  </si>
  <si>
    <t>108072,4</t>
  </si>
  <si>
    <t>22</t>
  </si>
  <si>
    <t>КНП КМК госпіталь ветеранів війни</t>
  </si>
  <si>
    <t>Підгузки Tactib Medium розмір М</t>
  </si>
  <si>
    <t>Sevincltr saglik irignleri Турція 33770000</t>
  </si>
  <si>
    <t>7,49</t>
  </si>
  <si>
    <t>Підгузки для дорослих TEN А Slip Maxi Large розмір L</t>
  </si>
  <si>
    <t>SCA Hygiene Products Spolka z о. О 55-200</t>
  </si>
  <si>
    <t>13,42</t>
  </si>
  <si>
    <t>Підгузки TENA Slip Maxi для доросл Large розмір XL</t>
  </si>
  <si>
    <t>SCA Hygiene Products (Турція)</t>
  </si>
  <si>
    <t>12,00</t>
  </si>
  <si>
    <t>Пелюшки 60x90 см</t>
  </si>
  <si>
    <t>Турція</t>
  </si>
  <si>
    <t>11239</t>
  </si>
  <si>
    <t>Підгузки Maxi Medium розмір M</t>
  </si>
  <si>
    <t>7,01</t>
  </si>
  <si>
    <t>Підгузки Extra Large д/дорослих XL</t>
  </si>
  <si>
    <t>Турція 11239</t>
  </si>
  <si>
    <t>9,63</t>
  </si>
  <si>
    <t>КНП КДЦ Голосіївського району м.  Києва</t>
  </si>
  <si>
    <t>Плюс однокомпонентний калоприймач непрозорий 19-64мм</t>
  </si>
  <si>
    <t>КНП КДЦ №2 Дарницького району м.  Києва</t>
  </si>
  <si>
    <t>КНП КМПБ №2</t>
  </si>
  <si>
    <t>контейь</t>
  </si>
  <si>
    <t>193947651</t>
  </si>
  <si>
    <t>174,00</t>
  </si>
  <si>
    <t>Октаплас ЛГ А II №1</t>
  </si>
  <si>
    <t>кон</t>
  </si>
  <si>
    <t>4185,10</t>
  </si>
  <si>
    <t>Октаплас ЛГ АВ IV К°1</t>
  </si>
  <si>
    <t>Октаплас ЛГ В III №1</t>
  </si>
  <si>
    <t>ОктапласЛГОІ №1</t>
  </si>
  <si>
    <t>12</t>
  </si>
  <si>
    <t>КНП КДЦ  Шевченківського району м.  Києва</t>
  </si>
  <si>
    <t>КНП КДЦ №1 Дарницького району м.  Києва</t>
  </si>
  <si>
    <t>КНП Академія здоров*я людини</t>
  </si>
  <si>
    <t>Тетраспан 6% розчин для інфузій; но 500 млу контейнері; по 10 контейнерів у картонній коробці</t>
  </si>
  <si>
    <t>контейн.</t>
  </si>
  <si>
    <t>Октаплас ЛГ(група А П),р-н для інфузій ,45-70мг/млдю200мл у конт.;по контейнеру в пакеті; по 1 пакет*' в кар і .коробці</t>
  </si>
  <si>
    <t>4185,1</t>
  </si>
  <si>
    <t>Z75557046-1</t>
  </si>
  <si>
    <t>Октаплас ЛГ(група A IV),p-H для інфузій ,45-70мі /мл,но200мл у конт.;по контейнеру в пакеті; по 1 пакету в кар і.коробці</t>
  </si>
  <si>
    <t>Октаплас ЛГ(і рупа А 111 ),рчі дія інфузій ,45-70мі /м.т,по200мл у конт.;по контейнеру в пакеті: по 1 пакет*' в карт.коробці</t>
  </si>
  <si>
    <t>Октаплас ЛГ(група А І),р-н для інфузій ,45-70мг/мл,по200мл у конг.;по коїггейнеру в пакеті; по 1 пакет*- в карі.коробці</t>
  </si>
  <si>
    <t>Енджерикс-В .вакцина для профілактики вірусного гепатит* В,рекомбінантна.Суснензія для ін.,20мкг/11 мл по 1 мл (20мкг)</t>
  </si>
  <si>
    <t>AHBVC882 АЕ</t>
  </si>
  <si>
    <t>КНП КДЦ  Святошинського району м.  Києва</t>
  </si>
  <si>
    <t>КНП КДЦ  Печерського району м.  Києва</t>
  </si>
  <si>
    <t>КНП Центр спортивної медицини міста Києва</t>
  </si>
  <si>
    <t>КНП КМ протитуберкульозний диспансер №1</t>
  </si>
  <si>
    <t>Мепенамдюр.для роз. для ін'єкцій по 1,0 г N1</t>
  </si>
  <si>
    <t>N19 1/17</t>
  </si>
  <si>
    <t>N1319</t>
  </si>
  <si>
    <t>25.1 1.2020</t>
  </si>
  <si>
    <t>Гнучка гідр, моноб. акрилова лінза з оптичною силою віл 19,0 D до 21,0 D</t>
  </si>
  <si>
    <t>3193,95</t>
  </si>
  <si>
    <t>N39 73</t>
  </si>
  <si>
    <t>N1344</t>
  </si>
  <si>
    <t>02.12.2020</t>
  </si>
  <si>
    <t>Гнучка гідр, моноб акрилова лінза з оптичною силою від 19,0 D до 21,0 D</t>
  </si>
  <si>
    <t>1797,60</t>
  </si>
  <si>
    <t>Гнучка гідр, моноб акрилова лінза з он і ичною силою від 21,5 Одо 22,0 D</t>
  </si>
  <si>
    <t>N39</t>
  </si>
  <si>
    <t>1 нучка гідр моноб. акрилова лінза з оптичною силою від 21,5 D до 22,0 D</t>
  </si>
  <si>
    <t>1 797,60</t>
  </si>
  <si>
    <t>Гнучка гідр моноб. акрилова лінза з оптичною силою від 22,5 D до 24,0 D</t>
  </si>
  <si>
    <t>Гнучка гідр моноб акрилова лінза з оптичною силою від 22,5 Одо 24,0 D</t>
  </si>
  <si>
    <t>Віскоеластик 2,0 мл в стер фл.</t>
  </si>
  <si>
    <t>454,75</t>
  </si>
  <si>
    <t>Розчин для іригації ока. 500 мл</t>
  </si>
  <si>
    <t>262,15</t>
  </si>
  <si>
    <t>Нитка нерозсмоктувальна (13905 Шво нейлон)</t>
  </si>
  <si>
    <t>326,35</t>
  </si>
  <si>
    <t>Нитка нерозсмоктувальна (13909 Хір поліпропіленова нитка)</t>
  </si>
  <si>
    <t>495,41</t>
  </si>
  <si>
    <t>Простирадло хір офі</t>
  </si>
  <si>
    <t>169,06</t>
  </si>
  <si>
    <t>Інжектор і картридж одн викор 2,2 мм</t>
  </si>
  <si>
    <t>422,65</t>
  </si>
  <si>
    <t>Ніж-кератом. 2.2 мм одн викор</t>
  </si>
  <si>
    <t>396,97</t>
  </si>
  <si>
    <t>N40 01/3</t>
  </si>
  <si>
    <t>Ніж для парацентеза. 1,15 мм одн викор</t>
  </si>
  <si>
    <t>Ніж для парацентеза одн викор</t>
  </si>
  <si>
    <t>Офтальмологічний роз. 1 мл.</t>
  </si>
  <si>
    <t>561,75</t>
  </si>
  <si>
    <t>Імплані ініракапсулярний діаметром II мм. 13мм</t>
  </si>
  <si>
    <t>985,47</t>
  </si>
  <si>
    <t>600</t>
  </si>
  <si>
    <t>N21 1/</t>
  </si>
  <si>
    <t>N1349</t>
  </si>
  <si>
    <t>КНП КМ Дитяча інфекційна лікарня</t>
  </si>
  <si>
    <t>Набір для виявлення коронавіруса Aliplex SARS-CoV (100 тестів)</t>
  </si>
  <si>
    <t>іиз</t>
  </si>
  <si>
    <t>Набір для екстракції та очищення вірусної РНК та ДНК 3 плазми та сироватки крові NucleoSpin Dx Vims ( 50 зразків)</t>
  </si>
  <si>
    <t>Прозора пробірка для ПЛР 0,2 з плоскою кришкою (960 штук)</t>
  </si>
  <si>
    <t>ніг</t>
  </si>
  <si>
    <t>Діагностичний набір для виявлення нуклеїнової кислоти нового коронавірусу (2019-nCoV) (флуоресцентний ПЛР- аналіз ) (50284 Коронавірус (SARS-CoV)</t>
  </si>
  <si>
    <t>Реагент для екстракції зразка</t>
  </si>
  <si>
    <t>КНП Дитяча клінічна лікарня №7</t>
  </si>
  <si>
    <t>КНП КДЦ  Оболонського району м.  Києва</t>
  </si>
  <si>
    <t>ДОЗ</t>
  </si>
  <si>
    <t>Пелюшка сечологлинальна</t>
  </si>
  <si>
    <t>№1290</t>
  </si>
  <si>
    <t>№1293</t>
  </si>
  <si>
    <t>№951</t>
  </si>
  <si>
    <t>№984</t>
  </si>
  <si>
    <t>№1487</t>
  </si>
  <si>
    <t>КНП КДЦ  Подільського району м.  Києва</t>
  </si>
  <si>
    <t>КНП Дитяча клінічна лікарня №8</t>
  </si>
  <si>
    <t>КНП Центр екстреної медичної допомоги та медицини катастроф міста Києва</t>
  </si>
  <si>
    <t>КНП КДЦ  Дніпровського району м.  Києва</t>
  </si>
  <si>
    <t>Тотальний ендопротез кх льшового суглоба бс «цементного проксимально дистального типу фіксації (33181 Ендопротез кх льшового су глоба тотальний з парою тертя метал поліетилен)</t>
  </si>
  <si>
    <t>Тотальний ендопротез кх льшового суглоба цементного типу фіксації з подвійним клином та обмежувачем цементу (33181 Ендопротез ку льшового суг лоба тотальний « парою тертя метал поліетилен)</t>
  </si>
  <si>
    <t>Біполярний ендопротез цементного типу фіксації (3 31X1 Ендопротез ку льшового су глоба тотальний з парою тертя мстал-полістилсн І</t>
  </si>
  <si>
    <t>Тотальний ендопротез ку льшового сх глоба бе «цементного антироташйного типу фіксації (33181 Ендопротез ку льшового су г лоба тотальний з парою тертя метал-поліетилен)</t>
  </si>
  <si>
    <t>Тотальний ендопротез кх льшового сх глоба цементного типу фіксації з подвійним клином (33181 Ендопротез ку льшового суглоба тотальний « парою тертя метал-поліетилен)</t>
  </si>
  <si>
    <t>Тотальний ендопротез кульшового сх глоба цементного типу фіксації з подвійним клином (ЗЗІХІ Ендопротез ку льшового суглоба тотальний з парою гертя метал-поліетилен)</t>
  </si>
  <si>
    <t>28</t>
  </si>
  <si>
    <t>Мепенам пор д/розч. д/іи. по 1,0г</t>
  </si>
  <si>
    <t xml:space="preserve">Афеніл 1,продукт для дітей від народження до1 року </t>
  </si>
  <si>
    <t>Афеніл Гель нейтральний,продукт для дітей віком від 6 міс.</t>
  </si>
  <si>
    <t>Коміда В Формула,спец.продукт для дітей від 1року до 14років</t>
  </si>
  <si>
    <t>ФКУ Анамікс Інфант для дітей від народження до 12 місяців.та в якості додаткового харчування дітей до 3 років,400г</t>
  </si>
  <si>
    <t>ФКУ Нутрі 1 Концентрат для дітей від 0 міс.500г</t>
  </si>
  <si>
    <t>ФКУ Нутрі 1 Енерджі для дітей від 0 до 12місяців,та в якості дод.харчування дітей до 3 років,400г</t>
  </si>
  <si>
    <t>ФКУ Нутрі 2 Енерджі зі смаком апельсина для дітей від 1року та старше,454г</t>
  </si>
  <si>
    <t>АМИКАЦИД,р-н д/інєк.250мг/мл;по 2 мл у фл.</t>
  </si>
  <si>
    <t>АКТЕМРА,конц.інф.20 мг/ мл по 80мг/4мл у фл №1</t>
  </si>
  <si>
    <t>АКТЕМРА,р-н д/ін"єк.162мг/0,9мл.4 попередньо наповнених шприца</t>
  </si>
  <si>
    <t>БРАМІТОБ,р-н д/інг.300мг/4мл по 4 мл в амп.</t>
  </si>
  <si>
    <t>YН043</t>
  </si>
  <si>
    <t>ВІЛАТЕ 500,Фактор VIII коагуляції крові людини та фактор фон Віллебранда людини.Порошок розчину для ін"єкцій по 100МО/мл(500МО/флакон)у фл.№1 разом з роз-м по 5мл у флаконі №1внутрішньовенного введення №1</t>
  </si>
  <si>
    <t>ГРАНОЦИТ,34 ліофілізат д/р-ну д/ін"єк.по 33,6млн.МО(263мкг)№5</t>
  </si>
  <si>
    <t>ЕМОКЛОТ 500 МО,пор.д/р-нуд/інєк.по 500 МО/10мл(500МО/фл),фактор коагуляції крові VIII(плазмовий),500 МО</t>
  </si>
  <si>
    <t>ЕНДЖЕРИКС,вакцина для профілактики вірусного гепатиту В,рекомбінатна,суспензія д/ін.20мкг/1мл,по 1мл(20мкг)у фл</t>
  </si>
  <si>
    <t>ІМІПЕНЕМ/ЦИЛАСТАТИН,пор.д/р-ну д/інф.500мг/500мг у фл.</t>
  </si>
  <si>
    <t>ІНФУЛГАН,р-н д/інф.10мг/мл,по 100мл в пляшці</t>
  </si>
  <si>
    <t>Коміда ФКУ В Формула,спец.продукт харчування д/дітей від 1 року до 14 років,хворих на фенілкетонурію</t>
  </si>
  <si>
    <t>Коміда ФКУ В,спец.продукт харчування д/дітей від 1 року до 14 років,хворих на фенілкетонурію</t>
  </si>
  <si>
    <t>Коміда ФКУ С,спец.продукт харчування д/дітей від 15 років,вагітних жінок та дорослих,хворих на фенілкетонурію</t>
  </si>
  <si>
    <t>КОМІДА ТИРо Б формула,спец.продукт харчування д/дітей віком від 1 року,підлітків та дорослих,хворих на тирозинемію</t>
  </si>
  <si>
    <t>КОМІДА ТИРо В,спец.продукт харчування д/дітей віком від 1 року,підлітків та дорослих,хворих на тирозинемію</t>
  </si>
  <si>
    <t>ЛІНЕЛІД,р-н для інфузій,2мг/мл,по 300мл у контейнері</t>
  </si>
  <si>
    <t>МЕРОПЕНЕМ-ВІСТА,пор.д/приг.р-ну д/ін.по 1000мг</t>
  </si>
  <si>
    <t>Нутрідрінк Протеін з нейтральним смаком/ентеральне харчування</t>
  </si>
  <si>
    <t>ОКТОГАМ 10% р-н д/інфузій 10% по 50мл р-ну д/інфузій у фл,по 1 фл в карт.коробці</t>
  </si>
  <si>
    <t>ОКТАНІН Ф 500 МО,пор.д/р-ну д/ін"єк.по 500 МО</t>
  </si>
  <si>
    <t>СІМПОНІ,р-н для ін"єк.100мг/мл по 0,5 мл р-ну у попередньо наповненому шприці</t>
  </si>
  <si>
    <t>19М121МD</t>
  </si>
  <si>
    <t>ТИГАЦИЛ,пор.д/р-ну д/інф.по 50мг 10фл з пор.у пачці</t>
  </si>
  <si>
    <t>ХУМИРА/р-н для ін"єкцій,20мг/0,2мл по 0,2мл р-ну у попередньо наповненому однодозовому шприці №2</t>
  </si>
  <si>
    <t>18133XH15</t>
  </si>
  <si>
    <t>КНП КМ студенська поліклініка</t>
  </si>
  <si>
    <t>Tactil  підгузники для дорослих медіум</t>
  </si>
  <si>
    <t>Tactil  підгузники для дорослих лардж</t>
  </si>
  <si>
    <t xml:space="preserve">Пелюшка сечопоглинальна 60*90 см, EVA optima Super30шт./уп. </t>
  </si>
  <si>
    <t xml:space="preserve">Підгузок для дорослих ,розмір М,Tactil Mediumn </t>
  </si>
  <si>
    <t xml:space="preserve">Підгузок для дорослих ,розмір L,Tactil Large </t>
  </si>
  <si>
    <t xml:space="preserve">Підгузок для дорослих ,розмір XL,Extra Large </t>
  </si>
  <si>
    <t>2002136A</t>
  </si>
  <si>
    <t>0MZ5013</t>
  </si>
  <si>
    <t>Набір для гіпертермічної перфузії Hang&amp;GO HT.</t>
  </si>
  <si>
    <t xml:space="preserve"> 01.02.23</t>
  </si>
  <si>
    <t>Пелюшка сечопоглинальна, 60х90 см, EVA optima super 30 шт./уп.</t>
  </si>
  <si>
    <t>Підгузки для дорослих "Dr. Comfort" Extra Large</t>
  </si>
  <si>
    <t>Підгузки для дорослих "Tactil" Large</t>
  </si>
  <si>
    <t xml:space="preserve">Підгузки для дорослих "Tactil" Medium </t>
  </si>
  <si>
    <t xml:space="preserve">Підгузок для дорослих, розмір L (11239 Підгузник для дорослих) </t>
  </si>
  <si>
    <t>Пелюшка сечопоглинальна (60709 Пелюшка вбирає) №30</t>
  </si>
  <si>
    <t>Зефікс табл.в/о 100 мг № 28</t>
  </si>
  <si>
    <t>9R8R</t>
  </si>
  <si>
    <t>Пегасіс розчин д/ін.180мкг 0,5 мл № 1 шприц</t>
  </si>
  <si>
    <t>В3064В37</t>
  </si>
  <si>
    <t>Тенофовіру дизопроксилу фурамат 300 мг № 30</t>
  </si>
  <si>
    <t>Е191912В</t>
  </si>
  <si>
    <t>Інфлуган р-н д/ін.10мг/мл 100мл</t>
  </si>
  <si>
    <t>Мепенам пор.д/р-ну д/ін.1 г № 1</t>
  </si>
  <si>
    <t>Швидкий тест натиген (25 т) Panbio COVID 19</t>
  </si>
  <si>
    <t>41ADF360A</t>
  </si>
  <si>
    <t>Діагностичний н-р д/в нуклеїнової к-ти нового коронавірусу</t>
  </si>
  <si>
    <t>2020/45</t>
  </si>
  <si>
    <t>Н-р д/в коронавірус ALLpIex SARS-CoV-2 (100 n)</t>
  </si>
  <si>
    <t>досл</t>
  </si>
  <si>
    <t>RV9120137</t>
  </si>
  <si>
    <t>Н-р д/вид.вір.РНК зі зразків Nucleo Mag Dx Pathogen 384 зр</t>
  </si>
  <si>
    <t>2010/002</t>
  </si>
  <si>
    <t>Н-р д/виділень РНК QIA amp Viral RNA MINI KIT (250 т)</t>
  </si>
  <si>
    <t>Н-р д/екс.та очищення вір.РНК та ДНК з плазми та сироватки</t>
  </si>
  <si>
    <t>2008/003</t>
  </si>
  <si>
    <t>Пробірка прозора-ПЛР 0,2 мг</t>
  </si>
  <si>
    <t>245/01</t>
  </si>
  <si>
    <t>набор</t>
  </si>
  <si>
    <t>Система для стентування каротидна Protedgi RX</t>
  </si>
  <si>
    <t>К-кт черезшкірного інтродуцера Super Arrow-Flex</t>
  </si>
  <si>
    <t>Провідник Radifocus guide wire m</t>
  </si>
  <si>
    <t>Катетер провідниковий Лаунчер</t>
  </si>
  <si>
    <t>Стер.пристрої д/закриття судин</t>
  </si>
  <si>
    <t>наб.електрокардіостимулятори,інтродьюсер по 2шт</t>
  </si>
  <si>
    <t>Система у складі:двокамерний електрокардіостим.з/ф/ресинхрон.</t>
  </si>
  <si>
    <t>Балонний дилят.катетер Спрінтер ОТВ</t>
  </si>
  <si>
    <t>Катетер ЧТА Пасіфік Плюс</t>
  </si>
  <si>
    <t>Подовжена нероз"ємна артеріальна канюля ЕОПА</t>
  </si>
  <si>
    <t>Артеріальна канюля з вигнутим накін.СЕЛЕКТ Сіріес</t>
  </si>
  <si>
    <t>Канюля для перфузії гирла коронарної артерії ДЛП</t>
  </si>
  <si>
    <t>Інтродьюсер Clidesheath Slender</t>
  </si>
  <si>
    <t>Інтродьюсер Radifocus</t>
  </si>
  <si>
    <t>Катетер ангіографічний Radifocus</t>
  </si>
  <si>
    <t>Мікрокатетер коронар. FiNECROSS MG</t>
  </si>
  <si>
    <t>Дилятаційний катетер ЧТКА</t>
  </si>
  <si>
    <t>Провідник з ПТФЕ покриттям INQwire</t>
  </si>
  <si>
    <t>Одноступенева венозна канюля ДЛП</t>
  </si>
  <si>
    <t>ДВоступенева венозна канюля МЦ12</t>
  </si>
  <si>
    <t>Кардіоплегічна канюля д/кореня аорти МІАР з інтродьюсером ФЛОУ ГАРД</t>
  </si>
  <si>
    <t>Канюля кореню аорти ДЛП</t>
  </si>
  <si>
    <t>Комплект для множинної перфузї ДЛП</t>
  </si>
  <si>
    <t>Перикардіальний збірник рідини ДЛП</t>
  </si>
  <si>
    <t>У-подібний перехідник для коронарної перфузії</t>
  </si>
  <si>
    <t>Катетер кардіологічний біполярний РасеІ</t>
  </si>
  <si>
    <t>Катетер дилят.корон. Sapphire PRO PTCA</t>
  </si>
  <si>
    <t xml:space="preserve">Наб.венозних канюлей д/дор. Біо-Медикус </t>
  </si>
  <si>
    <t xml:space="preserve">Наб. канюлей д/дор. Біо-Медикус </t>
  </si>
  <si>
    <t>Пристрій  д/зливу внутрішньовенних розчинів ДЛП</t>
  </si>
  <si>
    <t>Катетер д/периферичної ангіопластики Ловікс</t>
  </si>
  <si>
    <t xml:space="preserve">Ангіографічна голка </t>
  </si>
  <si>
    <t>Катетер провідниковий Фарго</t>
  </si>
  <si>
    <t>Кардіологічна ковдра ВормТач</t>
  </si>
  <si>
    <t>Стент-система коронарна з покриттям сиролімус GENOS DEZ</t>
  </si>
  <si>
    <t>Мікрокатетер Headwey</t>
  </si>
  <si>
    <t>Мікроспіраль плаьтинова MicroPlex</t>
  </si>
  <si>
    <t>Система для емболізації аневризми WEB</t>
  </si>
  <si>
    <t>Мікрокатетери VIA</t>
  </si>
  <si>
    <t>Стент-система для каротидної артерії CASPER RX</t>
  </si>
  <si>
    <t>Кришталик MEDICONTUR Ві-FlexНВ 22,5-24</t>
  </si>
  <si>
    <t>Кришталик MEDICONTUR Q-FlexНВ 21,5-22</t>
  </si>
  <si>
    <t>4001/1</t>
  </si>
  <si>
    <t>Інтракапсульні кільцяАС 11мм/13мм</t>
  </si>
  <si>
    <t>Тотальний ендопротез кульшового суглобу безцементного антиротаційного типу фіксації компонентів</t>
  </si>
  <si>
    <t>Тотальний ендопротез кульшового суглобу цементного  типу фіксації самоблокуючий</t>
  </si>
  <si>
    <t>Тотальний ендопротез кульшового суглобу цементного  типу фіксації з подвійним клином та обмежувачем цементу</t>
  </si>
  <si>
    <t>Ендопротез.кульш.суг.бц.прок.д</t>
  </si>
  <si>
    <t>Тотальний ендопротез кульшового суглобу цементного  типу фіксації з подвійним клином</t>
  </si>
  <si>
    <t>Тотальний ендопротез колінного суглобу безцементного типу фіксації без збереження задньої хрестоподібної зв"язки</t>
  </si>
  <si>
    <t xml:space="preserve">Тотальний ендопротез кульшового суглобу безцементного проксимально-дистального типу фіксації </t>
  </si>
  <si>
    <t>Tactil підгузки для дорослих медіум М</t>
  </si>
  <si>
    <t>Tactil підгузки для дорослих лардж Л</t>
  </si>
  <si>
    <t>Tactil підгузки для дорослих лардж ХЛ</t>
  </si>
  <si>
    <t>Підгузник д/дорослих р.L Tactil Large</t>
  </si>
  <si>
    <t>Підгузник д/дорослих р.L Tactil Medium</t>
  </si>
  <si>
    <t>Підгузник д/дорослих р.XL Tactil Medium</t>
  </si>
  <si>
    <t>Підгузник д/дорослих р.M Tactil Medium</t>
  </si>
  <si>
    <t xml:space="preserve">Підгузок д/дорослих р.L </t>
  </si>
  <si>
    <t>Підгузок д/дорослих р.М</t>
  </si>
  <si>
    <t xml:space="preserve">Підгузjrк д/дорослих р.ХL </t>
  </si>
  <si>
    <t>Пелюшка сечопоглинальна 60*90 EVA</t>
  </si>
  <si>
    <t>Пелюшка сечопоглинальна TENA 60*90</t>
  </si>
  <si>
    <t>Н-р реакт.д/виявл.SARS-CoV-2 IgG</t>
  </si>
  <si>
    <t>набiр</t>
  </si>
  <si>
    <t>18764</t>
  </si>
  <si>
    <t>Буфер  IgG</t>
  </si>
  <si>
    <t>Концентр.промивн.буфер IgG</t>
  </si>
  <si>
    <t>Планшет IgG</t>
  </si>
  <si>
    <t>Розчин Auffer IgG</t>
  </si>
  <si>
    <t>Н-р реакт.д/виявл.SARS-CoV-2 IgM</t>
  </si>
  <si>
    <t>Буфер  IgМ</t>
  </si>
  <si>
    <t>Концентр.промивн.буфер IgМ</t>
  </si>
  <si>
    <t>Планшет IgМ</t>
  </si>
  <si>
    <t>Розчин Auffer IgМ</t>
  </si>
  <si>
    <t>А20К13271</t>
  </si>
  <si>
    <t>КНП "Київська міська клінічна шкірно-венерологічна лікарня</t>
  </si>
  <si>
    <t>Підгузок, розмір XS</t>
  </si>
  <si>
    <t>Підгузок, розмір М</t>
  </si>
  <si>
    <t>Пелюшка сеч-на EVA</t>
  </si>
  <si>
    <t>Підгузок р.5(11-25кг)</t>
  </si>
  <si>
    <t>Підгузок р.6(16+кг)</t>
  </si>
  <si>
    <t>Підгузки для дорослих</t>
  </si>
  <si>
    <t xml:space="preserve">од. </t>
  </si>
  <si>
    <t>06.122024</t>
  </si>
  <si>
    <t>табл.</t>
  </si>
  <si>
    <t>АБІРАТЕРОН-ВІСТА, вкриті плівк.. об., по 500 мг, по 60 табл. у пластик. конт. в карт. кор.</t>
  </si>
  <si>
    <t>капс.</t>
  </si>
  <si>
    <t>ГЕФІТИНІБ-ВІСТА., вкриті плівк.. об., по 250 мг, по 10 табл. у бліст., по 3 бліст. в карт. кор. (№30)</t>
  </si>
  <si>
    <t>ГЕФІТИНІБ-ВІСТА, вкриті плівк.. об., по 250 мг, по 10 табл. у бліст., по 3 бліст. в карт. кор. (№30)</t>
  </si>
  <si>
    <t>ФІЛСТИМ®.,р-н для ін., 0,3 мг (30млн МО)/1 мл по 1,6 мл 48 млн. МО (0,48 мг) в уп. №1</t>
  </si>
  <si>
    <t>ФАРЕСТОН., по 60 мг в уп. №30</t>
  </si>
  <si>
    <t>ПЕР'ЄТА., конц. для р-ну для інф. по 420 мг/14 мл по 14 мл в уп. №1</t>
  </si>
  <si>
    <t>ПЕМЕТРЕКСЕД-ВІСТА, пор. ліоф. для приг. конц. для р-ну для інф. по 1000 мг в уп. №1</t>
  </si>
  <si>
    <t>КІТРУДА., конц. для р-ну для інф., 25 мг/мл по 4 мл, по 1 фл. з препаратом в карт.кор.</t>
  </si>
  <si>
    <t xml:space="preserve">КАЛЬЦІЮ ФОЛІНАТ-ВІСТА, р-н для ін. 10 мг/мл по 20 мл (200 мг) в уп. №1 </t>
  </si>
  <si>
    <t>КАЛЬЦІЮ ФОЛІНАТ- ВІСТА, р-н для ін., 10 мг/мл по 50 мл (500 мг) в уп. №1</t>
  </si>
  <si>
    <t>ІРИНОТЕКАН-ВІСТА, конц. для приг. р-ну для інф., 20 мг/мл по 25 мл (500 мг), по 1 фл. у карт.кор.</t>
  </si>
  <si>
    <t>ІБАНДРОНОВА КИСЛОТА-ВІСТА, конц. для р-ну для інф., 1 мг/мл по 6 мл (6 мг) в уп. №1</t>
  </si>
  <si>
    <t>ІБАНДРОНОВА КИСЛОТА-ВІСТА, вкриті плівк. об., по 50 мг, по 10 табл. у бліст., по 3 бліст. в кор. (№30)</t>
  </si>
  <si>
    <t>ЕВЕРОЛІМУС-ВІСТА, по 10 мг по 5 табл. у бліст., по 6 бліст. в карт.кор. (№30)</t>
  </si>
  <si>
    <t>ДОЦЕТАКСЕЛ-ВІСТА., конц. для р-ну для інф., 20 мг/мл, по 7 мл (140 мг) в уп. №1</t>
  </si>
  <si>
    <t>10.2029р</t>
  </si>
  <si>
    <t>08,05,2026р.</t>
  </si>
  <si>
    <t>31.08 2028</t>
  </si>
  <si>
    <t>Калоприймач однокомпонентний</t>
  </si>
  <si>
    <t>1758 Уростомний мішок фл.50мм</t>
  </si>
  <si>
    <t xml:space="preserve">Один.  </t>
  </si>
  <si>
    <t>1776 Калоприймач стомічний двокомп. Пласт.№5 фл.50мм</t>
  </si>
  <si>
    <t>КНП "Київський міський клінічний ендокринологічний центр"</t>
  </si>
  <si>
    <t>A20K18271</t>
  </si>
  <si>
    <t>Системи моніторингу рівня глюкози в крові "GlucoDr.autoTM A AGM 4000"</t>
  </si>
  <si>
    <t>Тест-смужки  
"STANDART GlucoNaviGDN"</t>
  </si>
  <si>
    <t>SQ 720043</t>
  </si>
  <si>
    <t>Системи визначення 
глюкози в крові для самоконтролю 
"STANDART GlucoNavii GDH"</t>
  </si>
  <si>
    <t>ТВ0029D</t>
  </si>
  <si>
    <t>Підгузок розмір XS</t>
  </si>
  <si>
    <t>Підгузок розмір S</t>
  </si>
  <si>
    <t>Підгузок розмір M</t>
  </si>
  <si>
    <t>АНРVA398AT</t>
  </si>
  <si>
    <t>АНВVС882АЕ</t>
  </si>
  <si>
    <t>09/2021</t>
  </si>
  <si>
    <t>17.10.2022</t>
  </si>
  <si>
    <t>04.08.2024</t>
  </si>
  <si>
    <t>22.08.2024</t>
  </si>
  <si>
    <t>12.08.2024</t>
  </si>
  <si>
    <t>27.11.2023</t>
  </si>
  <si>
    <t>15.12.2023</t>
  </si>
  <si>
    <t>1нфулган розч.д/інф. ІОмг/мл по 100мл в пляшці</t>
  </si>
  <si>
    <t>тотальні ендопротези кульшового суглоба б/ цементного типу фіксації -вертлюговий компонент</t>
  </si>
  <si>
    <t xml:space="preserve">тотальні ендопротези кульшового суглоба б/ цементного проксимально-дистального типу фіксації </t>
  </si>
  <si>
    <t>тотальний ендопротез кульшового суглоба цементного типу фіксації з подв. Клином</t>
  </si>
  <si>
    <t>тотальний ендопротез кульшового суглоба цементного типу фіксації самоблокуючий</t>
  </si>
  <si>
    <t>біполярний ендопротез цементного типу фіксації</t>
  </si>
  <si>
    <t>лінза асферична гідроф.акрилова 6,00мм від 19,0 до 21.0</t>
  </si>
  <si>
    <t>4001/8</t>
  </si>
  <si>
    <t>лінза асферична гідроф.акрилова 6,00мм від 21.5 до 22.0</t>
  </si>
  <si>
    <t xml:space="preserve">лінза асферична гідрофобна  акрилова попередньо завантажена 6,0 мм з опт.силою від 22.5 до 24,0 </t>
  </si>
  <si>
    <t>офтальмохірургічний віскоеластичний матеріал Віскот</t>
  </si>
  <si>
    <t>інтракулярний віскоеластичний розчин AJLL CELL 2% /ГПМЦ/</t>
  </si>
  <si>
    <t>ніж-кератом безпечний 2,2мм 45 град з подв. Заточкою</t>
  </si>
  <si>
    <t xml:space="preserve">ніж д/парацентеза  безпечний 1,15мм 45 град </t>
  </si>
  <si>
    <t>комплект INT PLUS ULTRA VF 30K 0,9мм</t>
  </si>
  <si>
    <t xml:space="preserve">інтракулярний віскоеластичний розчин AJLL VISC 3% </t>
  </si>
  <si>
    <t>розчин д/шригації ока BSS</t>
  </si>
  <si>
    <t xml:space="preserve">ніж д/парацентеза  безпечний 30 град </t>
  </si>
  <si>
    <t>шовний матеріал 10-0 чорний нейлон ,мононитка CU-1,30см</t>
  </si>
  <si>
    <t>шовний матеріал 10-0 блакитний поліпропілен ,мононитка РС-9,20см</t>
  </si>
  <si>
    <t>офтальмологічний барвник д/ока AJL BLUE</t>
  </si>
  <si>
    <t>простирадло хір. Офтальм. EVE-PAK</t>
  </si>
  <si>
    <t>інтракапсулярні кільця АС, круглий край діам.11мм 13мм</t>
  </si>
  <si>
    <t>комплект INT PLUS ULTRA МF 30K 0,9мм</t>
  </si>
  <si>
    <t>комплект д/введення одноразового викор. /МЕDIET МА 2,2/</t>
  </si>
  <si>
    <t>ніж д/парацентеза  безпечний 30 град прямий</t>
  </si>
  <si>
    <t>зонд д/передньої вітректомії з інфузійною канюлею</t>
  </si>
  <si>
    <t>Система для визначення рівня глюкози в крові</t>
  </si>
  <si>
    <t>КНП КДЦ  Деснянського району м.  Києва</t>
  </si>
  <si>
    <t>Тест-смужки"GlukoDr.auto A AGM 4000"</t>
  </si>
  <si>
    <t>А20К06271</t>
  </si>
  <si>
    <t>4040/3</t>
  </si>
  <si>
    <t xml:space="preserve">Система для визначення рівня глюкози в крові"GlukoDr.auto A AGM 4000" </t>
  </si>
  <si>
    <t>акт</t>
  </si>
  <si>
    <t>Енджерикс вакцина для профілактики вірусного гепатиту В, рекомбінована.Супензія для ін"єкцій,20мкг/1мл,по 1мл(20мкг)(1 доза для дорослих)у флаконі;по 10 скляних монодозних флаконів</t>
  </si>
  <si>
    <t>9Н00980</t>
  </si>
  <si>
    <t>КНП КМПБ № 3</t>
  </si>
  <si>
    <t>Октаплас ЛГ (гр.крові А(II))</t>
  </si>
  <si>
    <t>конт</t>
  </si>
  <si>
    <t>Октаплас ЛГ (гр.крові АВ(IV))</t>
  </si>
  <si>
    <t>Октаплас ЛГ (гр.крові B(III))</t>
  </si>
  <si>
    <t>Октаплас ЛГ (гр.крові O(I))</t>
  </si>
  <si>
    <t>Система для визначення рівня глюкози в крові  GlucoDr/auto™A AGM 4000</t>
  </si>
  <si>
    <t>б/н</t>
  </si>
  <si>
    <t xml:space="preserve">Тест-смужки GlucoDr.auto™ А AGM 4000 №50 </t>
  </si>
  <si>
    <t>4040/10</t>
  </si>
  <si>
    <t>КНП КДЦ дитячий  Дніпровського району м.  Києва</t>
  </si>
  <si>
    <t>FOB19090001</t>
  </si>
  <si>
    <t>Stomadress Плюс Однокомпонентний калоприймач, непрозорий, 19-64мм.</t>
  </si>
  <si>
    <t>Тест-смужки GlucoDr.auto A AGM 4000 №50</t>
  </si>
  <si>
    <t>А20К05271</t>
  </si>
  <si>
    <t>Stomadress Плюс Однокомпонентний калоприймач (ілеостомний),  непрозорий,  стандартний, 19-64 мм</t>
  </si>
  <si>
    <t>КНП КДЦ Солом'янського району м.  Києва</t>
  </si>
  <si>
    <t>Вакцина для профілактики вірусного гепатиту В, рекомбінантна ЕНДЖЕРИКС ТМ-В. Сузпензія для ін'єкцій, 20 мкг/1мл, по 1мл (20мкг) (1 доза для дорослих) у флаконі; по 10 скляних монодозних флаконів у картонній коробці.</t>
  </si>
  <si>
    <t>Тест-смужки GlucoDr. autoTM A AGM 4000 № 50</t>
  </si>
  <si>
    <t>А20К17271</t>
  </si>
  <si>
    <t>4040/9</t>
  </si>
  <si>
    <t>Тест-смужки GlucoDr.auto A AGM 4000</t>
  </si>
  <si>
    <t>А20К09271</t>
  </si>
  <si>
    <t>11.2022р.</t>
  </si>
  <si>
    <t>4040/5</t>
  </si>
  <si>
    <t>A20К09271</t>
  </si>
  <si>
    <t>11.2022</t>
  </si>
  <si>
    <t>4040/6</t>
  </si>
  <si>
    <t>Система для визначення рівня глюкози в крові GlucoDr.auto A AGM 4000</t>
  </si>
  <si>
    <t>А20К05371</t>
  </si>
  <si>
    <t>Системи для контролю рівня глюкози у крові "Contour Plus  (Контур Плюс)"</t>
  </si>
  <si>
    <t>Швидкий  тест гепатиту В HBsAG30 тестів</t>
  </si>
  <si>
    <t>Тримач пробірки для з/к одн.</t>
  </si>
  <si>
    <t>АДВАГРАФ ®  капсули пролонгованої дії по 0,5 мг, по 10 капсул у блістері; по 5 блістерів у алюмінієвому пакеті; по 1 алюмінієвому пакету в картонній пачці.</t>
  </si>
  <si>
    <t>0М3135D</t>
  </si>
  <si>
    <t xml:space="preserve">АДВАГРАФ ® капсули пролонгованої дії по 1 мг  по 10 капсул у блістері;по 5 блістерів у алюмінієвому пакеті; по 1 алюмінієвому пакету  в картоній пачці </t>
  </si>
  <si>
    <t>1M3918B</t>
  </si>
  <si>
    <t>06.2022.</t>
  </si>
  <si>
    <t xml:space="preserve">АДВАГРАФ® капсули пролонгованої дії по 0,5 мг, по 10 капсул у блістері; по 5 блістерів у алюмінієвому пакеті; по 1 алюмінієвому пакету в картонній пачці </t>
  </si>
  <si>
    <t>0R3012B</t>
  </si>
  <si>
    <t xml:space="preserve">АДВАГРАФ® капс.пролонг. дії по 1мг, по10 капс.у бліст.; по 5 бл.у алюмінієвому пакеті; по 1 алюмінієвому пакету в картонній пачці </t>
  </si>
  <si>
    <t>1М3951D</t>
  </si>
  <si>
    <t xml:space="preserve">СЕРТИКАН Таблетки по 0,75 мг №60 (10x6) у блістерах </t>
  </si>
  <si>
    <t>SVD29</t>
  </si>
  <si>
    <t xml:space="preserve">ЕНВАРСУРС таблетки пролонгованої дії по 1 мг, по 10 таблеток у блістері, по 3 блістери разом із вологопоглиначем у пакеті з алюмінієвої фольги, по 2 пакети у картонній коробці </t>
  </si>
  <si>
    <t>6283509B</t>
  </si>
  <si>
    <t>ІМУРАН таблетки, вкриті плівковою оболонкою по 50 мг, по 25 таблеток у блістері; по 4 блістери в  картонній коробці.</t>
  </si>
  <si>
    <t>11.2024.</t>
  </si>
  <si>
    <t xml:space="preserve">ВАЛЬЦИТ®, таблетки,  вкриті плівковою оболонкою, по 450 мг по 60 таблеток у пляшці; по1 пляшці у картонній упаковці  </t>
  </si>
  <si>
    <t>0438B05</t>
  </si>
  <si>
    <t xml:space="preserve">ЕКВОРАЛ® капсули м'які по 50 мг, по 10 капсул у блістері; по 5 блістерів у коробці  </t>
  </si>
  <si>
    <t xml:space="preserve">капс. </t>
  </si>
  <si>
    <t>МІКОМЕДА таблетки  з відстроченим вивільненням 180 мг по 120 таблеток у флаконах.</t>
  </si>
  <si>
    <t>RG2532</t>
  </si>
  <si>
    <t>Підгузник дитячий розміром розміром 6 (16кг+)</t>
  </si>
  <si>
    <t>Тотальний ендопротез кульшового суглоба безцем.проксимально-дистального типу фіксації</t>
  </si>
  <si>
    <t>45/2</t>
  </si>
  <si>
    <t>Кульшова система UNITED</t>
  </si>
  <si>
    <t>3/3</t>
  </si>
  <si>
    <t>Тотальний ендопротез кульшового суглоба цем.типу фіксації самоблокуючий</t>
  </si>
  <si>
    <t>40/1</t>
  </si>
  <si>
    <t>Біополярний ендопротез цементного типу фіксації</t>
  </si>
  <si>
    <t>01/5</t>
  </si>
  <si>
    <t>Тотальний ендопротез кульшового суглоба безцем.антиротаційного типу фіксації</t>
  </si>
  <si>
    <t>30/3</t>
  </si>
  <si>
    <t>41/1</t>
  </si>
  <si>
    <t>Інфулган розч.д/інф. ІОмг/мл по 100мл в пляшці</t>
  </si>
  <si>
    <t>Лемтрада к-т д/розч.д/інф. 12мг/1,2мл №1</t>
  </si>
  <si>
    <t>AHV1580</t>
  </si>
  <si>
    <t>8643/1</t>
  </si>
  <si>
    <t>Набір д/виявл.SARS-CoV-2 IgG (ЕХЛ метод) №100</t>
  </si>
  <si>
    <t>наб.</t>
  </si>
  <si>
    <t>153/8</t>
  </si>
  <si>
    <t>Буфер №6</t>
  </si>
  <si>
    <t>Концентрований промивний буфер №6</t>
  </si>
  <si>
    <t>Планшет №3000</t>
  </si>
  <si>
    <t>Розчин Auffer №6</t>
  </si>
  <si>
    <t>Набір д/виявл.SARS-CoV-2 IgМ (ЕХЛ метод) №100</t>
  </si>
  <si>
    <t>Діагностичн.наб.д/виявл.НК нов.коронавірусу 2019-nCoV №24</t>
  </si>
  <si>
    <t>Реагент д/екстракції зразка №24</t>
  </si>
  <si>
    <t>Мавенклад таб.по 10мг</t>
  </si>
  <si>
    <t>N2000963</t>
  </si>
  <si>
    <t>Диметилфумарат-Віста капсули по 240мг</t>
  </si>
  <si>
    <t>2003742А</t>
  </si>
  <si>
    <t xml:space="preserve"> Лівошлуночкова система допоміжного кровообігу для пацієнтів до 70 кг</t>
  </si>
  <si>
    <t>№317</t>
  </si>
  <si>
    <t>1 HeartMate 3 Лівошлуночкова система допоміжного кровообігу в комплекті-101603817</t>
  </si>
  <si>
    <t>№777/1</t>
  </si>
  <si>
    <t>NC XPERIENCE коронарний балонний дилятаційний катетер</t>
  </si>
  <si>
    <t>№455/1</t>
  </si>
  <si>
    <t>Protege RX Система для стентування</t>
  </si>
  <si>
    <t>СВ107472</t>
  </si>
  <si>
    <t>№201217-002</t>
  </si>
  <si>
    <t>Sapphire II PRO PTCA коронарний дилятаційний катетер</t>
  </si>
  <si>
    <t>№127</t>
  </si>
  <si>
    <t>SJM Seguin Напів-Жорстке Анулопластине кільце</t>
  </si>
  <si>
    <t>№358</t>
  </si>
  <si>
    <t>St.Jude Medical  Клапан Серцевий Механічний SJM Masters Series Мітральний Стандартна Манжета-Поліестер</t>
  </si>
  <si>
    <t>31MG-501</t>
  </si>
  <si>
    <t>St.Jude Medical  Клапан Серцевий Механічний SJM Regent Аортальний Стандартна Манжета-Поліестер</t>
  </si>
  <si>
    <t>23AGN-751</t>
  </si>
  <si>
    <t>Trifecta Біологічний клапан серця з технологією Glide аортальний</t>
  </si>
  <si>
    <t>TFGT-23А</t>
  </si>
  <si>
    <t>Ангіграфічний катетер Performa (5F 125 см(JR))</t>
  </si>
  <si>
    <t>№447/1</t>
  </si>
  <si>
    <t>Ангіграфічний катетер Performa (5F 125 см(MR))</t>
  </si>
  <si>
    <t>Ангіограф.катетер СПЕШІАЛ або ІНФІНІТІ або Супер Торк"ю</t>
  </si>
  <si>
    <t>С17539597</t>
  </si>
  <si>
    <t>№201208-002</t>
  </si>
  <si>
    <t>Ангіографічний катетер СПЕШІАЛ або ІНФІНІТІ або Супер Торк"ю</t>
  </si>
  <si>
    <t>С17960182</t>
  </si>
  <si>
    <t>Артеріальна канюля з вигнутим наконечником Селект Сіріес</t>
  </si>
  <si>
    <t>№31/2</t>
  </si>
  <si>
    <t>Балонний катетер для ЧТА NeuroSpeed</t>
  </si>
  <si>
    <t>284/1</t>
  </si>
  <si>
    <t>Внутрішньо-аортальний балонний катетр 8Fr.30 cc</t>
  </si>
  <si>
    <t>18F19G0060</t>
  </si>
  <si>
    <t>№433/1</t>
  </si>
  <si>
    <t>Гідрофільний провідник ULTRASKIN</t>
  </si>
  <si>
    <t>№56/1</t>
  </si>
  <si>
    <t>Голки різного призначення-Ангіоргаф.голка</t>
  </si>
  <si>
    <t>С0191120</t>
  </si>
  <si>
    <t>№45/3</t>
  </si>
  <si>
    <t>Д571 Набір гемоконцентраторів 06</t>
  </si>
  <si>
    <t>№445/1</t>
  </si>
  <si>
    <t>Двокамерний ШВРС з можлив.автомат.регулюв.амплітуди при шлуночк.ритмоведенні (DDD)</t>
  </si>
  <si>
    <t>№287</t>
  </si>
  <si>
    <t>№276/1</t>
  </si>
  <si>
    <t>Дилатаційний катетер для ЧТКА (RX)</t>
  </si>
  <si>
    <t>№4456/1</t>
  </si>
  <si>
    <t>Дилатаційний катетер для ЧТКА(RX) Accuforce</t>
  </si>
  <si>
    <t>№7794/1</t>
  </si>
  <si>
    <t>Електрод для хірургічної абляції Кардіоблейд</t>
  </si>
  <si>
    <t>№РН-0000054/1</t>
  </si>
  <si>
    <t>Інтродьюсер Glidesheath Slender</t>
  </si>
  <si>
    <t>Інтродьюсер RADIOFOCUS 5 F</t>
  </si>
  <si>
    <t>Інтродьюсер RADIOFOCUS 6 F</t>
  </si>
  <si>
    <t>Інтродюсер</t>
  </si>
  <si>
    <t>№928/3</t>
  </si>
  <si>
    <t>Інфляційний пристрій Еверест-</t>
  </si>
  <si>
    <t>C6020949</t>
  </si>
  <si>
    <t>№288</t>
  </si>
  <si>
    <t>Канюля корню аорти ДЛП</t>
  </si>
  <si>
    <t>Кардіовертер дефібрілятор,що імпланується Protecta DR/</t>
  </si>
  <si>
    <t>PTC614514S</t>
  </si>
  <si>
    <t>№74</t>
  </si>
  <si>
    <t>№69</t>
  </si>
  <si>
    <t>Кардіовертер-дефібрілятор двокамерний,</t>
  </si>
  <si>
    <t>Кардіологічна ковдра Ворм Тач</t>
  </si>
  <si>
    <t>№592/1</t>
  </si>
  <si>
    <t>Кардіоплегічна канюля для кореня аорти МіАР з інтродюсером Флоу Гард</t>
  </si>
  <si>
    <t>Карпентьэ-Едвардс ПЕРІМАУНТ Магна із перикард.аортальн.біопротез</t>
  </si>
  <si>
    <t>№194</t>
  </si>
  <si>
    <t>Карпентьэ-Едвардс ПЕРІМАУНТ Магна Мітрал із перикард.біопротез(мітральний)</t>
  </si>
  <si>
    <t>№70</t>
  </si>
  <si>
    <t>№75</t>
  </si>
  <si>
    <t>Катетер ангіографічний RADIOFOCUS OPTITORQUE 5 F</t>
  </si>
  <si>
    <t>Катетер балонний для дилятац.Спрінтер Легенд Рапід Ексчендж(РХ)</t>
  </si>
  <si>
    <t>№416</t>
  </si>
  <si>
    <t>Катетер дістального доступу SOFIA</t>
  </si>
  <si>
    <t>200506G67</t>
  </si>
  <si>
    <t>№461/1</t>
  </si>
  <si>
    <t>Катетер для периферичної ангіопластики Ловікс/Ловікс швидка заміна</t>
  </si>
  <si>
    <t>С0171120</t>
  </si>
  <si>
    <t>Катетер з підтриманням форми Nevien A+</t>
  </si>
  <si>
    <t>Катетер кардіологічний біполярний Pacel</t>
  </si>
  <si>
    <t>Катетери проводнікові Fargo</t>
  </si>
  <si>
    <t>Керований провідник Емеральд-</t>
  </si>
  <si>
    <t>С35261610</t>
  </si>
  <si>
    <t>С35261648</t>
  </si>
  <si>
    <t>Керований провідник Емеральд-101603873</t>
  </si>
  <si>
    <t>С35260952</t>
  </si>
  <si>
    <t>Клапан аортальний  Perceval S Безшовний</t>
  </si>
  <si>
    <t>№529/1</t>
  </si>
  <si>
    <t>Комплект для множинної перфузії ДЛП</t>
  </si>
  <si>
    <t>Комплект у складі:Валіант Торакальний стент-графт з системою доставки</t>
  </si>
  <si>
    <t>Комплект у складі:Системи стент-графта Ендурент ІІта Ендурент Ііs</t>
  </si>
  <si>
    <t>Комплект черезшкірного інтродуцера Suher Arrow-Flex</t>
  </si>
  <si>
    <t>СВF20E0020</t>
  </si>
  <si>
    <t>Коронарний мікрокатетер FilNECROSS MG Corsair</t>
  </si>
  <si>
    <t>Коронарний мікрокатетер FilNECROSS MG Finecross</t>
  </si>
  <si>
    <t>Мікрокатетери Headwey</t>
  </si>
  <si>
    <t>C200422563</t>
  </si>
  <si>
    <t>Мікрокатетери Headwey,</t>
  </si>
  <si>
    <t>C19090932</t>
  </si>
  <si>
    <t>Мікроспіралі платинові MicroPlex</t>
  </si>
  <si>
    <t>Мікроспіраль  ED COIL для емболізації судин</t>
  </si>
  <si>
    <t>Набір  канюлей для дорослих Біо-Медікус</t>
  </si>
  <si>
    <t>№332/1</t>
  </si>
  <si>
    <t>310/1</t>
  </si>
  <si>
    <t>№385/1</t>
  </si>
  <si>
    <t>Набір ATS з резервуаром на 225 мл код 745-Е/225-101603832</t>
  </si>
  <si>
    <t>Набір венозних канюлей для дорослих Біо-Медікус</t>
  </si>
  <si>
    <t>Набір для вертебропластики</t>
  </si>
  <si>
    <t>C2020100081</t>
  </si>
  <si>
    <t>№XM/01</t>
  </si>
  <si>
    <t>Набір для кіфопластики</t>
  </si>
  <si>
    <t>С20200500083</t>
  </si>
  <si>
    <t>Насос центріфужний REVOLUTION</t>
  </si>
  <si>
    <t>Одноразовий датчик для дорослих СомаСенсор</t>
  </si>
  <si>
    <t>№624/1</t>
  </si>
  <si>
    <t>Оксигенатор D905 EOS ECMO M Phisio</t>
  </si>
  <si>
    <t>Оксигенатор для дорослих INSPIRE 8F</t>
  </si>
  <si>
    <t>Перікардіальний/інтеркардіальний збірник рідини ДЛП</t>
  </si>
  <si>
    <t>Подовжена нерозємна артеріальна канюля ЕОПА</t>
  </si>
  <si>
    <t>Подовжувальний провідниковий катетер  Телескоп</t>
  </si>
  <si>
    <t>Пристрій для емболізації Derivo</t>
  </si>
  <si>
    <t>№РН-0000092/2</t>
  </si>
  <si>
    <t>Пристрій для закриття судин</t>
  </si>
  <si>
    <t>Пристрій для зливу внутрішньовенних розчинів ДЛП</t>
  </si>
  <si>
    <t>Пристрій для профілакт.емболій SpiderFX.</t>
  </si>
  <si>
    <t>СВ085249</t>
  </si>
  <si>
    <t>Пристрій для тромбоектомії Aperio Hybrid</t>
  </si>
  <si>
    <t>Пристрій для хірургічної абляції Кардіоблейд БП2</t>
  </si>
  <si>
    <t>№73</t>
  </si>
  <si>
    <t>Пристрої для ендоваскул.протезування.Внутрічерепний стент що самост.розкриваєься LEO+</t>
  </si>
  <si>
    <t>Провідник  RADIOFOCUS GUIDE WIRE M 260 см</t>
  </si>
  <si>
    <t>Провідник Balancium</t>
  </si>
  <si>
    <t>№796/7</t>
  </si>
  <si>
    <t>Провідник RADIOFOCUS GUIDE WIRE M</t>
  </si>
  <si>
    <t>С200518W</t>
  </si>
  <si>
    <t>Провідник RADIOFOCUS GUIDE WIRE M 180 см</t>
  </si>
  <si>
    <t>Провідник Брекер Конфіда</t>
  </si>
  <si>
    <t>№322</t>
  </si>
  <si>
    <t>Провідник з ПТФЕ покриттям InQwire® 260 см</t>
  </si>
  <si>
    <t>№442/1</t>
  </si>
  <si>
    <t>Провідник Інтуітіон Провідник Коугар</t>
  </si>
  <si>
    <t>CG19A06962</t>
  </si>
  <si>
    <t>14,07,2022</t>
  </si>
  <si>
    <t>Провідники Traxcess</t>
  </si>
  <si>
    <t>C 200528</t>
  </si>
  <si>
    <t>Провідники Traxcess,</t>
  </si>
  <si>
    <t>Провідниковий катетер Лаунчер-</t>
  </si>
  <si>
    <t>C0010274099</t>
  </si>
  <si>
    <t>Проводніковий катетер Лаунчер.</t>
  </si>
  <si>
    <t>Протез судини тканий прямий Ihter Gard 32мм х 30см</t>
  </si>
  <si>
    <t>Ресинхронізац.штучний водій ритму серця</t>
  </si>
  <si>
    <t>Рідка емболічна система PHIL LV</t>
  </si>
  <si>
    <t>C20052813F</t>
  </si>
  <si>
    <t>РТСА катетер балонний</t>
  </si>
  <si>
    <t>№388/1</t>
  </si>
  <si>
    <t>Селективні та гіперселективні катетери SONIC</t>
  </si>
  <si>
    <t>Система для емболізації аневризм WEB</t>
  </si>
  <si>
    <t>C19101434</t>
  </si>
  <si>
    <t>№1</t>
  </si>
  <si>
    <t>Система для протезування суглобів:Ортопед.імпланти для ендопротезув.суглобів.Кісткові цементи</t>
  </si>
  <si>
    <t>Система захисту від емболій EmPro</t>
  </si>
  <si>
    <t>19021911F</t>
  </si>
  <si>
    <t>№242/1</t>
  </si>
  <si>
    <t>Система кардіостимуляц.SensiaSESR01</t>
  </si>
  <si>
    <t>SESR01</t>
  </si>
  <si>
    <t>Система кардіостимуляції Endurity Core PM1152</t>
  </si>
  <si>
    <t>23.12.202</t>
  </si>
  <si>
    <t>№840</t>
  </si>
  <si>
    <t>Система кардіостимуляції Endurity Core PM2152-101603813</t>
  </si>
  <si>
    <t>Система кардіостимуляції,імплантован.кардіовертер-дефібрілятор Fortity Assura VR-101603815</t>
  </si>
  <si>
    <t>Система кардіостимуляції,імплантован.кардіовертер-дефібрілятор Quadra Assura</t>
  </si>
  <si>
    <t>Система кардіостимуляції,імплантований кардіовертер-дефібрілятор Fortity Assura VR в комплекті</t>
  </si>
  <si>
    <t>Система кардіостимуляції,імплантований кардіовертер-дефібрілятор Quadra Assura  в комплекті</t>
  </si>
  <si>
    <t>Системи для кардіоплегії 934/S 4:1 з теплообмінником CSC 14</t>
  </si>
  <si>
    <t>Спрінтер ОТВ балоний дилятаційний катетер</t>
  </si>
  <si>
    <t>Стент Acclino flex plus</t>
  </si>
  <si>
    <t>Стент коронарний з системою доставки AVANTGARDE CHRONO CARBOSTENT</t>
  </si>
  <si>
    <t>Стент коронарний з системою доставки,елютуючий CRE EVO</t>
  </si>
  <si>
    <t>CN020032454</t>
  </si>
  <si>
    <t>Стент-система коронарна з покриттям сиролімус GENOSS DES</t>
  </si>
  <si>
    <t>№655/1</t>
  </si>
  <si>
    <t>У-подібний перехідник для корнарної інфузії ДЛП</t>
  </si>
  <si>
    <t>Хенкок ІІ мітральний серцевий клапан</t>
  </si>
  <si>
    <t>B907687</t>
  </si>
  <si>
    <t>Шприц-индефлятор basixCOMPAK</t>
  </si>
  <si>
    <t>№268</t>
  </si>
  <si>
    <t>11</t>
  </si>
  <si>
    <t>13</t>
  </si>
  <si>
    <t>34</t>
  </si>
  <si>
    <t>79</t>
  </si>
  <si>
    <t>24</t>
  </si>
  <si>
    <t>АСФЕРИЧНА ГІДРОФОБНА МОНОБЛОЧНА АКРИЛОВА ЛІНЗА ІОЛ Bi-Flex HB  дм 6 опт/с 19 D-21 D з кр0,5 D</t>
  </si>
  <si>
    <t>200721АВ730U007</t>
  </si>
  <si>
    <t>№4001</t>
  </si>
  <si>
    <t>№1344</t>
  </si>
  <si>
    <t>АСФЕРИЧНА ГІДРОФОБНА МОНОБЛОЧНА АКРИЛОВА ЛІНЗА ІОЛ Bi-Flex HB  дм.6 опт/с 21.5 D-22 D з кр 0,5D</t>
  </si>
  <si>
    <t>200619AB089S007</t>
  </si>
  <si>
    <t>АСФЕРИЧНА ГІДРОФОБНА МОНОБЛОЧНА АКРИЛОВА ЛІНЗА ІОЛ Bi-Flex HB  дм.6 опт/с 22.5 D-24 D з кр 0,5D</t>
  </si>
  <si>
    <t>200507AB371P001</t>
  </si>
  <si>
    <t>АСФЕРИЧНА ГІДРОФОБНА МОНОБЛОЧНА АКРИЛОВА ЛІНЗА ІОЛ Bi-Flex HB  дм.6 опт/с 22.5 D-24 D з кр 0,5D,</t>
  </si>
  <si>
    <t>200805AB934V002</t>
  </si>
  <si>
    <t>АСФЕРИЧНА ГІДРОФОБНА ОДНОКОМПОНЕНТНА АКРИЛОВА ЛІНЗА ІОЛ Q-Flex  дм.6 опт./c 21.5 D-22D кр 0.5.D</t>
  </si>
  <si>
    <t>200610AA702K016</t>
  </si>
  <si>
    <t>АСФЕРИЧНА ГІДРОФОБНА ОДНОКОМПОНЕНТНА АКРИЛОВА ЛІНЗА ІОЛ Q-Flex  дм.6 опт./c 21.5 D-22D кр 0.5.D,</t>
  </si>
  <si>
    <t>200619AB089S015</t>
  </si>
  <si>
    <t>АСФЕРИЧНА ГІДРОФОБНА ОДНОКОМПОНЕНТНА АКРИЛОВА ЛІНЗА ІОЛ Q-Flex  дм.6 опт/с 19 D-21D кр 0,5 D</t>
  </si>
  <si>
    <t>200622AB017U006</t>
  </si>
  <si>
    <t>ІНТРАКАПСУЛЯРНІ КІЛЬЦЯ АС  круглий край діам.11 мм,13мм</t>
  </si>
  <si>
    <t>01324D001</t>
  </si>
  <si>
    <t>ІНТРАОКУЛЯРНИЙ ВІСКОЕЛАСТИЧНИЙ РОЗЧИН  AJL CELL 2%</t>
  </si>
  <si>
    <t>00D00030</t>
  </si>
  <si>
    <t>ІНТРАОКУЛЯРНИЙ ВІСКОЕЛАСТИЧНИЙ РОЗЧИН  AJL VISK 3%</t>
  </si>
  <si>
    <t>00D00483</t>
  </si>
  <si>
    <t>КОМПЛЕКТ Д/ВВЕДЕННЯ ОДНОРАЗ. ВИКОРИСТ   ( MEDIET MA 2.2)</t>
  </si>
  <si>
    <t>НІЖ Д/ПАРАЦЕНТЕЗА БЕЗПЕЧНИЙ BEAVER  "OPTIMUM" 30град.прямий</t>
  </si>
  <si>
    <t>23016D002</t>
  </si>
  <si>
    <t>НІЖ Д/ПАРАЦЕНТЕЗА БЕЗПЕЧНИЙ BEAVER  1,15 мм,45 град</t>
  </si>
  <si>
    <t>125036d002</t>
  </si>
  <si>
    <t>НІЖ-КЕРАТОМ БЕЗПЕЧНИЙ BEAVER  Xstar 2.2 мм,45 град з подв.зат</t>
  </si>
  <si>
    <t>4231D0103</t>
  </si>
  <si>
    <t>ОФТАЛЬМОЛОГІЧНИЙ БАРВНИК Д/ОКА  AJL BLUE (0.06%)</t>
  </si>
  <si>
    <t>2013D003</t>
  </si>
  <si>
    <t>ОФТАЛЬМОХІР ВІСКОЕЛАСТИЧНИЙ МАТЕРІАЛ  ВІСКОТ</t>
  </si>
  <si>
    <t>200171D</t>
  </si>
  <si>
    <t>ПРОСТИРАДЛО ХІР.ОФТАЛЬМОЛОГІЧНЕ  Eye-Pak</t>
  </si>
  <si>
    <t>РОЗЧИН Д/ІРИГАЦІЇ ОКА BSS</t>
  </si>
  <si>
    <t>1035D</t>
  </si>
  <si>
    <t>ШОВНИЙ МАТЕРІАЛ 10-0 БЛАКИТНИЙ ПОЛІПРОП  мононитка,PC-9,.20см</t>
  </si>
  <si>
    <t>13K5FX</t>
  </si>
  <si>
    <t>ШОВНИЙ МАТЕРІАЛ 10-0 ЧОРНИЙ НЕЙЛОН  мононитка,CU-1.30см</t>
  </si>
  <si>
    <t>325205M</t>
  </si>
  <si>
    <t>Актемра,розчин для ін"єкц. 162/0,9мг мл,4 поперед.наповн.шприцф</t>
  </si>
  <si>
    <t>АМИКАЦИД розчин для ін"єкц.,250 мг/мл по 2 мл у фл.</t>
  </si>
  <si>
    <t>БРАКСОН розчин для ін"єкцій,40 мг/мл. по 2 мл в ампулі;по 5 ампул в контурній чарунковій упаковці; по 2 контурні чарункові упаковки в пачці з картону</t>
  </si>
  <si>
    <t>МТК49353</t>
  </si>
  <si>
    <t>БРАМІТОБ,розч.для інгаляц.300 мг/4 мл №56</t>
  </si>
  <si>
    <t>№11411</t>
  </si>
  <si>
    <t>YН066</t>
  </si>
  <si>
    <t>ЕНБРЕЛ. Розчин для ін`єкцій. 50 мг/мл у попередньо наповнених ручках по 1 мл.</t>
  </si>
  <si>
    <t>№Z76113334-1</t>
  </si>
  <si>
    <t>№Z76274252-1</t>
  </si>
  <si>
    <t>№211</t>
  </si>
  <si>
    <t>ЗАВІЦЕФТА порошок для концентрату для розчину для інфузій, по 2000 мг/500 мг; по 10 фл. в карт.коробці</t>
  </si>
  <si>
    <t>НW7C</t>
  </si>
  <si>
    <t>06.082020</t>
  </si>
  <si>
    <t>ЛФ-00001049</t>
  </si>
  <si>
    <t>Іміпенем/Циластатин-Віста,порошок для пригот.розчину для інфуз.по 500мг/500мг у флак.№10</t>
  </si>
  <si>
    <t>05007003/0025ЕО</t>
  </si>
  <si>
    <t>550/1</t>
  </si>
  <si>
    <t>ІНФУЛГАН розчин для інфузій 10 мг/мл,по 100 мл в пляшці</t>
  </si>
  <si>
    <t>№МТК894564</t>
  </si>
  <si>
    <t>Колістин Алвоген порошок для розчину для ін"єкцій або інфузій по 20000000МО по 10 флаконів,</t>
  </si>
  <si>
    <t>413/2</t>
  </si>
  <si>
    <t>Креон 25000,капс.тверді з гастрорезистентними гранулами по 300мг</t>
  </si>
  <si>
    <t>МЕРОПЕНЕМ, порошок для розчину для ін"єкцій по 1.0 г у фл.</t>
  </si>
  <si>
    <t>05010006/5300409805</t>
  </si>
  <si>
    <t>653/1</t>
  </si>
  <si>
    <t>МЕРОПЕНЕМ, порошок для розчину для ін"єкцій по 1000мг</t>
  </si>
  <si>
    <t>Набір для виявлення вірусної РНК зі зразків NucleoMag Dx Pantogen (384 зразка)</t>
  </si>
  <si>
    <t>од,</t>
  </si>
  <si>
    <t>№245/12</t>
  </si>
  <si>
    <t>Набір для виявлення коронавірусa Allplex SARS-CoV-2</t>
  </si>
  <si>
    <t>Прозора пробірка для ПЛР 0,2 мл з плоскою кришкою (960шт/уп)</t>
  </si>
  <si>
    <t>ПУЛЬМОЗИМ, розчин для інгаляцій,  2,5 мг/2,5 мл по 2,5 мл в ампулі; по 6 ампул у конт; по 1 контейнеру в карт упаковці</t>
  </si>
  <si>
    <t>1816</t>
  </si>
  <si>
    <t>Сімпоні,розч.для ін"єкц. 100мг/мл по 0,5мл розч. у попер.наповн.шприці</t>
  </si>
  <si>
    <t>19М121MD</t>
  </si>
  <si>
    <t>№1607</t>
  </si>
  <si>
    <t>Томогексол,розчин для ін.350мг йоду/мл.,фл.100мл,№1</t>
  </si>
  <si>
    <t>1110918/6UA</t>
  </si>
  <si>
    <t>№20104398</t>
  </si>
  <si>
    <t>Фосміцин,порошок для розч.для ін"єкцій по 2г</t>
  </si>
  <si>
    <t>UFOLD 8</t>
  </si>
  <si>
    <t>Хайрімоз 40 розч.для ін.40мг/0,8мл,по 0,8мл розч.</t>
  </si>
  <si>
    <t>№3845048956</t>
  </si>
  <si>
    <t>2688</t>
  </si>
  <si>
    <t>820</t>
  </si>
  <si>
    <t>400</t>
  </si>
  <si>
    <t>Спеціальні продукти харчування, збагачені поживними речовинами PKU Nutri 3 Concentrated / ФКУ Нутрі з Концентрат</t>
  </si>
  <si>
    <t>ФБ-Рн-0003817/1</t>
  </si>
  <si>
    <t xml:space="preserve"> №480</t>
  </si>
  <si>
    <t>ФБ-Рн-0006547/1</t>
  </si>
  <si>
    <t>Спеціальний продукт харчування для дітей від 15 років, вагітних жінок та дорослих, хворих на фенілкетонурію та гіперфенілаланінемію Comida PKU C Formula/Коміда ФКУ С Формула</t>
  </si>
  <si>
    <t>Ф1-Рн-0006764/1</t>
  </si>
  <si>
    <t>Ф1-Рн-0004084/1</t>
  </si>
  <si>
    <t>Спеціальний продукт харчування для дітей від 15 років, вагітних жінок та дорослих, хворих на фенілкетонурію та гіперфенілаланінемію Comsda PKU C Formula</t>
  </si>
  <si>
    <t>Ф1-Рн-0002751/1</t>
  </si>
  <si>
    <t>Спеціальний продукт харчування для дітей від 15 років, вагітних жінок та дорослих, хворих на фенілкетонурію та гіперфенілаланінемію comida-PKU C/Коміда-ФКУ С</t>
  </si>
  <si>
    <t>29.04.2020</t>
  </si>
  <si>
    <t>№882</t>
  </si>
  <si>
    <t>24.12.2020</t>
  </si>
  <si>
    <t>№3399</t>
  </si>
  <si>
    <t>Харч.продукт для спец.мед.цілей з подсолодж.амінокислотна суміш без фенілаланіну для дієт.лікувальня на фенілкетонурію</t>
  </si>
  <si>
    <t>№4073/1</t>
  </si>
  <si>
    <t xml:space="preserve">№1147 </t>
  </si>
  <si>
    <t>Тотальний ендопротез колінного суглобу для ревізійного протезування звя'заний модульний ротаційний</t>
  </si>
  <si>
    <t>к-кт.</t>
  </si>
  <si>
    <t>Тотальний ендопротез кульшового суглоба цементного типу фіксації самоблокуючий</t>
  </si>
  <si>
    <t>Тотальний ендопротез кульшового суглоба для ревізійного протезування гібридного типу фіксації</t>
  </si>
  <si>
    <t>Тотальний ендопротез колінного суглоба без збереження ЗХЗ</t>
  </si>
  <si>
    <t>Тотальний ендопротез кульшового суглоба безцементного проксимального типу фіксації компонентів</t>
  </si>
  <si>
    <t>Інфулган розчин для інфузій 10мг/мл, по 100мл в пляшці</t>
  </si>
  <si>
    <t>153/1</t>
  </si>
  <si>
    <t>БУФЕР КОНЦ. Промивний</t>
  </si>
  <si>
    <t>21344ВЕ00</t>
  </si>
  <si>
    <t>21324ВЕ00</t>
  </si>
  <si>
    <t>22807BE00</t>
  </si>
  <si>
    <t>ARC SYPHILIS TP набір калібраторів (1х4 мл)</t>
  </si>
  <si>
    <t>19157BE00</t>
  </si>
  <si>
    <t>ARC SYPHILIS TP набір контролів (2х8 мл)</t>
  </si>
  <si>
    <t>19168BE00</t>
  </si>
  <si>
    <t>ARC Чашка зразків</t>
  </si>
  <si>
    <t>ARH Anti-HCV набір реагентів (2000 шт.)</t>
  </si>
  <si>
    <t>21582ВЕ00</t>
  </si>
  <si>
    <t>22337ВЕ00</t>
  </si>
  <si>
    <t>ARH HBsAg набір калібраторів (2х4 мл)</t>
  </si>
  <si>
    <t>20370FN00</t>
  </si>
  <si>
    <t>ARH HBsAg набір контролів (2х8 мл)</t>
  </si>
  <si>
    <t>20190FN00</t>
  </si>
  <si>
    <t>22489BE00</t>
  </si>
  <si>
    <t>ARH SYPHILIS TP набір реагентів (500 т)</t>
  </si>
  <si>
    <t>21297BE00</t>
  </si>
  <si>
    <t>ARH Буфер промивний концентрований</t>
  </si>
  <si>
    <t>22030FN00</t>
  </si>
  <si>
    <t>ARH Кондиціонер для зонду</t>
  </si>
  <si>
    <t>21375FN00</t>
  </si>
  <si>
    <t>ARH Набір реагентів HBsAg(2000)</t>
  </si>
  <si>
    <t>19430FN00</t>
  </si>
  <si>
    <t>ARH Претригерний розчин (4x975мл)</t>
  </si>
  <si>
    <t>21654FN00</t>
  </si>
  <si>
    <t>21687FN00</t>
  </si>
  <si>
    <t>ARH Реакційна пробірка</t>
  </si>
  <si>
    <t>ARH Розчин тріггера (975мл)</t>
  </si>
  <si>
    <t>21647FN00</t>
  </si>
  <si>
    <t>ARH Т-с - HIV COMBO Ag/Ab (100т)</t>
  </si>
  <si>
    <t>22222BE00</t>
  </si>
  <si>
    <t>23062BE00</t>
  </si>
  <si>
    <t>С1082419-1</t>
  </si>
  <si>
    <t>Alinity Змінні кришки для реагентів (1х100 шт)</t>
  </si>
  <si>
    <t>Alinity Набір калібраторів s HBsAg</t>
  </si>
  <si>
    <t>20022FN00</t>
  </si>
  <si>
    <t>Alinity Набір калібраторів s HIV Ag/Ab Combo</t>
  </si>
  <si>
    <t>21338BE00</t>
  </si>
  <si>
    <t>Alinity Набір калібраторів s Syphilis</t>
  </si>
  <si>
    <t>21278ВЕ00</t>
  </si>
  <si>
    <t>Alinity Набір контролів  s HBsAg Release(25 фл)</t>
  </si>
  <si>
    <t>Alinity Набір контролів s HBsAg Assay</t>
  </si>
  <si>
    <t>Alinity Набір контролів s Syphilis Assay</t>
  </si>
  <si>
    <t>21279ВЕ00</t>
  </si>
  <si>
    <t>Alinity Набір контролів s Syphilis Release(25фл)</t>
  </si>
  <si>
    <t>21280ВЕ00</t>
  </si>
  <si>
    <t>Alinity Набір реагентів s HBsAg</t>
  </si>
  <si>
    <t>Alinity Набір реагентів s HIV Ag/Ab Combo (5000)</t>
  </si>
  <si>
    <t>20343ВЕ00</t>
  </si>
  <si>
    <t>Alinity Претригерний розчин (4х975)</t>
  </si>
  <si>
    <t>22485FN00</t>
  </si>
  <si>
    <t>Alinity Реакційні ємності Reaction(4000 шт)</t>
  </si>
  <si>
    <t>Alinity Чашки для зразків (2х100шт)</t>
  </si>
  <si>
    <t>AlinityНабір контролів s HIV Ag/Ab Сombo Assay</t>
  </si>
  <si>
    <t>21391ВЕ00</t>
  </si>
  <si>
    <t>AlinityНабір реагентів s Syphilis Reagent(5000)</t>
  </si>
  <si>
    <t>21312BE00</t>
  </si>
  <si>
    <t>Комплект (система) потрійних порож.контейнерів</t>
  </si>
  <si>
    <t>Чашки для зразків Alinity (2x100шт)</t>
  </si>
  <si>
    <t>96090М500</t>
  </si>
  <si>
    <t xml:space="preserve"> КНП Київський міський центр репродуктивної та перинатальної медицини</t>
  </si>
  <si>
    <t>ОКТАПЛАС ЛГ(група кровіА(11)розчин для інфузій</t>
  </si>
  <si>
    <t>ОКТАПЛАС ЛГ АВ(група кровіА(4)розчин для інфузій</t>
  </si>
  <si>
    <t>ОКТАПЛАС ЛГ В(група кровіА(3)розчин для інфузій</t>
  </si>
  <si>
    <t>ОКТАПЛАС ЛГ О(група крові(1)розчин для інфузій</t>
  </si>
  <si>
    <t>упак</t>
  </si>
  <si>
    <t>тести</t>
  </si>
  <si>
    <t>Катетер для приладів інфузійної терапії для інсулінових помп   ММТ-399</t>
  </si>
  <si>
    <t>Катетер для приладів інфузійної терапії для інсулінових помп  ММТ-381</t>
  </si>
  <si>
    <t>Катетер для приладів інфузійної терапії для інсулінових помп  ММТ-399А</t>
  </si>
  <si>
    <t>Катетер для приладів інфузійної терапії для інсулінових помп ММТ-864А</t>
  </si>
  <si>
    <t>Тотальний ендопротез колінного суглоба без збереження задньої хрестоподібної зв'язки</t>
  </si>
  <si>
    <t>N 02/2021</t>
  </si>
  <si>
    <t>N 107</t>
  </si>
  <si>
    <t>КНП Дитяча клінічна лікарня №3</t>
  </si>
  <si>
    <t>Однокомпонентний калоприймач ілеостомний, непрозорий,стандартний (19-64мм)</t>
  </si>
  <si>
    <t>№200529-172/9</t>
  </si>
  <si>
    <t>№543</t>
  </si>
  <si>
    <t>1776 Калоприймач стомічний двокомп. Alterna №5, фланець 50мм, розм.10-45мм</t>
  </si>
  <si>
    <t>№Z76039259-1</t>
  </si>
  <si>
    <t>№1123</t>
  </si>
  <si>
    <t>1758 Уростомний мішок двокомп. Alterna УРО №20, відкритий прозорий, фланець 50мм, об'єм 375мл</t>
  </si>
  <si>
    <t>№4040/8</t>
  </si>
  <si>
    <t>№1445</t>
  </si>
  <si>
    <t>M821F9522</t>
  </si>
  <si>
    <t>M821C9522</t>
  </si>
  <si>
    <t>M821E9522</t>
  </si>
  <si>
    <t>M015D9522</t>
  </si>
  <si>
    <t xml:space="preserve">Підгузники для дорослих розмірМ </t>
  </si>
  <si>
    <t>23,04,2021</t>
  </si>
  <si>
    <t xml:space="preserve">Підгузники для дорослих розмір L </t>
  </si>
  <si>
    <t>28,04,2021</t>
  </si>
  <si>
    <t>акт прймання-передачі</t>
  </si>
  <si>
    <t>Рукавички оглядові нітрилові "Medicare"</t>
  </si>
  <si>
    <t>2019-117174</t>
  </si>
  <si>
    <t>30349/2</t>
  </si>
  <si>
    <t>Бетфер 1b, 0,3мг</t>
  </si>
  <si>
    <t>11019</t>
  </si>
  <si>
    <t>2195</t>
  </si>
  <si>
    <t>Бетфер 1а Плюс 6000000МО</t>
  </si>
  <si>
    <t>21019</t>
  </si>
  <si>
    <t>2197</t>
  </si>
  <si>
    <t>Солу-Медрол</t>
  </si>
  <si>
    <t>Х62900</t>
  </si>
  <si>
    <t>100296596/1</t>
  </si>
  <si>
    <t>Набір для визначення Глікованого гемоглобіну Multi Care 20 шт.</t>
  </si>
  <si>
    <t>492/8</t>
  </si>
  <si>
    <t>Кількістна імуноферментна система для професійного використання  Multi Care</t>
  </si>
  <si>
    <t>1/11</t>
  </si>
  <si>
    <t>Набір контролей  Глікований гемоглобін SDB</t>
  </si>
  <si>
    <t>пач</t>
  </si>
  <si>
    <t>Тест-смужки GlucoDr.auto AAGM4000
№50</t>
  </si>
  <si>
    <t>Набір для визначення Глікованого гемоглобіну MultiCare 20шт.</t>
  </si>
  <si>
    <t>492/9</t>
  </si>
  <si>
    <t xml:space="preserve">ЕНВАРСУС таблетки пролонгованої дії по 0,75 мг, по 10 таблеток у блістері, по 3 блістери разом із вологопоглиначем у пакеті з алюмінієвої фольги, по 1 пакету у картонній коробці </t>
  </si>
  <si>
    <t>6365903В</t>
  </si>
  <si>
    <t>ФБ-Рн-0002135</t>
  </si>
  <si>
    <t xml:space="preserve">ЕНВАРСУС таблетки пролонгованої дії по 1 мг, по 10 таблеток у блістері, по 3 блістери разом із вологопоглиначем у пакеті з алюмінієвої фольги, по 2 пакети у картонній коробці </t>
  </si>
  <si>
    <t>6366907А</t>
  </si>
  <si>
    <t>56</t>
  </si>
  <si>
    <t>146</t>
  </si>
  <si>
    <t>51</t>
  </si>
  <si>
    <t>214</t>
  </si>
  <si>
    <t>227</t>
  </si>
  <si>
    <t>160300</t>
  </si>
  <si>
    <t>Залишок станом на 01.06.2021</t>
  </si>
  <si>
    <t>27/5</t>
  </si>
  <si>
    <t>КНП Консультативно- діагностичний центр дитячий Дарницького району міста Києва</t>
  </si>
  <si>
    <t>Stomadress ® Плюс Однокомпонентний калоприймач (ілеостомний), непрозорий, стандартний, 19-64 мм</t>
  </si>
  <si>
    <t>9L03887</t>
  </si>
  <si>
    <t>27/11</t>
  </si>
  <si>
    <t>Stomadress Плюс Однокомпонентний калоприймач (ілеостомний) непрозорий, 19-64мм.</t>
  </si>
  <si>
    <t>27/1</t>
  </si>
  <si>
    <t xml:space="preserve">Набір для визначення Глікованого гемоглобіну MultiCare20шт. </t>
  </si>
  <si>
    <t>MS1020018</t>
  </si>
  <si>
    <t>492/2</t>
  </si>
  <si>
    <t>05.02.2022</t>
  </si>
  <si>
    <t>492/4</t>
  </si>
  <si>
    <t>Кількісна імуноферментна система для професійного використання</t>
  </si>
  <si>
    <t>акт№1/3</t>
  </si>
  <si>
    <t>Набір контролей Глікований гемоглобін SDB</t>
  </si>
  <si>
    <t>Однокомпонентний калоприймач(ілеостомний),непрозорий,стандартний,19-64мм</t>
  </si>
  <si>
    <t>01.11.2024</t>
  </si>
  <si>
    <t>27/4</t>
  </si>
  <si>
    <t>листопад 2024р.</t>
  </si>
  <si>
    <t>27/6</t>
  </si>
  <si>
    <t>Набір д/визначення Глікованого гемоглобіну MultiCare 20шт.</t>
  </si>
  <si>
    <t>492/6</t>
  </si>
  <si>
    <t>Stomadress Плюс Однокомпонентний калоприймач (ілеостомний), непрозорий, стандартний, 19-64 мм</t>
  </si>
  <si>
    <t>27/10</t>
  </si>
  <si>
    <t>Передано КМДКЛ 1</t>
  </si>
  <si>
    <t xml:space="preserve">Набір для визначення Глікованого гемоглобіну Multi Care 20 шт.  </t>
  </si>
  <si>
    <t>МS1020013</t>
  </si>
  <si>
    <t>№492/9</t>
  </si>
  <si>
    <t>№505</t>
  </si>
  <si>
    <t>№27/9</t>
  </si>
  <si>
    <t>№478</t>
  </si>
  <si>
    <t>Підгузники для дорослих р.L</t>
  </si>
  <si>
    <t>Підгузники для дорослих р.М</t>
  </si>
  <si>
    <t>Набір для виявлення SARS-CoV-2IgG (ЕХЛ метод)</t>
  </si>
  <si>
    <t>153/9</t>
  </si>
  <si>
    <t>Набір для виявлення SARS-CoV-2IgM (ЕХЛ метод)</t>
  </si>
  <si>
    <t>Набір для визначення Глікованого гемоглобіну MultiCare</t>
  </si>
  <si>
    <t>M1020018S</t>
  </si>
  <si>
    <t>СТ0120021</t>
  </si>
  <si>
    <t xml:space="preserve">MS1019036 </t>
  </si>
  <si>
    <t>09.10.2021</t>
  </si>
  <si>
    <t>492/1</t>
  </si>
  <si>
    <t xml:space="preserve">MS1020018 </t>
  </si>
  <si>
    <t xml:space="preserve">MAO119003 </t>
  </si>
  <si>
    <t>пач.</t>
  </si>
  <si>
    <t>СТ 012021</t>
  </si>
  <si>
    <t xml:space="preserve">Набір для визначення Глікованого гемоглобіну MultiCare 20 шт. </t>
  </si>
  <si>
    <t>Кількісна імуноферентна система для професійного використання 
MultiCare SD</t>
  </si>
  <si>
    <t>15.06.21р.</t>
  </si>
  <si>
    <t>30.04.21р.</t>
  </si>
  <si>
    <t>061-4110</t>
  </si>
  <si>
    <t>08.02.21р.</t>
  </si>
  <si>
    <t>Губка ф-р до конц.кисню</t>
  </si>
  <si>
    <t>Канюля наз.д/дор.</t>
  </si>
  <si>
    <t>01.03.24р.</t>
  </si>
  <si>
    <t>Маски кисневі</t>
  </si>
  <si>
    <t>01.11.21р.</t>
  </si>
  <si>
    <t>Паперовий ф-р до конц.кисню</t>
  </si>
  <si>
    <t>Підгузок,розмір М</t>
  </si>
  <si>
    <t>22.08.24р.</t>
  </si>
  <si>
    <t>Пелюшка сеч-на</t>
  </si>
  <si>
    <t>U200930</t>
  </si>
  <si>
    <t>01.10.23р.</t>
  </si>
  <si>
    <t>Пелюшка сечопоглинальна 60х90 см,EVA</t>
  </si>
  <si>
    <t>30.09.23р.</t>
  </si>
  <si>
    <t>Підгузок,р.5(11-25кг)</t>
  </si>
  <si>
    <t>03.12.23р.</t>
  </si>
  <si>
    <t>Підгузок,р.6(16+кг)</t>
  </si>
  <si>
    <t>17.12.23р.</t>
  </si>
  <si>
    <t>30LOT472</t>
  </si>
  <si>
    <t>06.12.24р.</t>
  </si>
  <si>
    <t>Чаша зв.до конц.кисню</t>
  </si>
  <si>
    <t>20К09534В</t>
  </si>
  <si>
    <t>27.04.21р.</t>
  </si>
  <si>
    <t>20К05580</t>
  </si>
  <si>
    <t>20F16I</t>
  </si>
  <si>
    <t>92/1</t>
  </si>
  <si>
    <t>552; 572</t>
  </si>
  <si>
    <t>20.05.21р.; 25.05.21р.</t>
  </si>
  <si>
    <t>A.V.Фістульна голка артеріал. GA AVF 17G 1,5мм AVF 17G*1(1,5*25mm)НTC-15R GA</t>
  </si>
  <si>
    <t>20G11С</t>
  </si>
  <si>
    <t>Високоефективна ГДФ Комбінова система для Dialog iQ</t>
  </si>
  <si>
    <t>21В01580</t>
  </si>
  <si>
    <t>Голки фістульні венозні Diacan Pro 15G 1,8мм*25мм*150мм/Голки фістульні венозні Diacan Pro 16G 1,6мм*25мм*150мм/Голки фістульні венозні Diacan Pro 17G 1,4мм*20мм*150мм(на вибір замовника)</t>
  </si>
  <si>
    <t>20G22A</t>
  </si>
  <si>
    <t>Голки фістульні артеріальні Diacan Pro 15G 1,8мм*25мм*150мм/Голки фістульні венозні Diacan Pro 16G 1,6мм*25мм*150мм/Голки фістульні венозні Diacan Pro 17G 1,4мм*20мм*150мм(на вибір замовника)</t>
  </si>
  <si>
    <t>20I25F</t>
  </si>
  <si>
    <t>20F23В</t>
  </si>
  <si>
    <t>92/1.</t>
  </si>
  <si>
    <t>Діалізатор Diacap a-Polysulfone HI PS15</t>
  </si>
  <si>
    <t>Діалізатор Diacap a-Polysulfone LO PS18</t>
  </si>
  <si>
    <t>Еноксапарин-Фармекс, розчин для ін"єкцій 10000 анти-Ха МО/мл; по 0,4мл (4000 анти-Ха МО) в попередньо наповненому шприці; по 1 попередньо наповненому шприцу в контурній чарунковій упаковці або блістері;; по 1 контурній чарунковій упаковці або блістеру в пачці картонній</t>
  </si>
  <si>
    <t>18.05.21р.</t>
  </si>
  <si>
    <t>Кислотний бікарбонатний гемодіалізний концентрат SW 93А 10л.</t>
  </si>
  <si>
    <t>Кислотний бікарбонатний гемодіалізний концентрат SW 166А 10л.</t>
  </si>
  <si>
    <t>Кислотний бікарбонатний гемодіалізний концентрат SW 166А 10л. Або Кислотний бікарбонатний гемодіалізний концентрат SW 139А 10л.(на вибір замовника)</t>
  </si>
  <si>
    <t>1057800; 1182700</t>
  </si>
  <si>
    <t>01.09.2023; 01.10.2023</t>
  </si>
  <si>
    <t>20А21</t>
  </si>
  <si>
    <t>Картридж натрію бікарбонату для гемодіалізу NiproCart A2F 760</t>
  </si>
  <si>
    <t>0279D3</t>
  </si>
  <si>
    <t>Набір для гемофільтрації-гемодіалізу для Diapact CRRT</t>
  </si>
  <si>
    <t>20І26880</t>
  </si>
  <si>
    <t>Парсабів,розчин для ін"єкцій, 5мг/мл; по 05 мл(2,5мг) у флаконі,по 6 флаконів у картонній коробці</t>
  </si>
  <si>
    <t>1120248, 1128400, 1125817, 1129995</t>
  </si>
  <si>
    <t>11.2023, 09.2024, 05.2024, 09.2024</t>
  </si>
  <si>
    <t>Стерильний бікарбонатний розчин для гемодіалізу з вмістом калію 2 ммоль/л</t>
  </si>
  <si>
    <t>АДВАГРАФ ® капсули пролонгованої дії по 5 мг, по 10 капсул у блістері; по 5 блістерів у алюмінієвому пакеті; по 1 алюмінієвому пакету в картонній пачці.</t>
  </si>
  <si>
    <t>5R3012D</t>
  </si>
  <si>
    <t>ЛФ-00000754</t>
  </si>
  <si>
    <t>20.05.21р.</t>
  </si>
  <si>
    <t>5R3023D</t>
  </si>
  <si>
    <t>Вальцит, таблетки вкриті плівковою оболонкою, по 450мг по 60 таблеток у пляшці; по 1 пляшці у картонній упаковці</t>
  </si>
  <si>
    <t>N0438B05</t>
  </si>
  <si>
    <t>N0446B03</t>
  </si>
  <si>
    <t>Імуран,таблетки вкриті плівковою оболонкою по 50 мг; по 25 таблеток у блістері; по 4 блістери в картонній коробці</t>
  </si>
  <si>
    <t>ПРОГРАФ®,капсули тверді по 0,5 мг, по 10 капсул у блістері; по 5 блістерів в алюмінієвому пакеті; по 1 пакету в картонній коробці</t>
  </si>
  <si>
    <t>0E3239B</t>
  </si>
  <si>
    <t>ПРОГРАФ®,капсули тверді по 1 мг, по 10 капсул у блістері; по 5 блістерів в алюмінієвому пакеті; по 1 пакету в картонній коробці</t>
  </si>
  <si>
    <t>1E3560F</t>
  </si>
  <si>
    <t>1E3600A</t>
  </si>
  <si>
    <t>Тимоглобулін,ліофілізований порошок для приготування концентрату для розчину для інфузій по 25мг №1, по 1 флакону в картонній коробці</t>
  </si>
  <si>
    <t>AW3648</t>
  </si>
  <si>
    <t>ЛФ-00000757</t>
  </si>
  <si>
    <t>Гепарин-Фармекс розчин д/я ін"єкц.5000 МО/мл,по 5мл у флаконах,по 5 флаконів у контурній чарунковій упаковці, по 1 контурній чарунковій упаковці в картонній коробці</t>
  </si>
  <si>
    <t>5032</t>
  </si>
  <si>
    <t>119</t>
  </si>
  <si>
    <t>93</t>
  </si>
  <si>
    <t>220</t>
  </si>
  <si>
    <t>127</t>
  </si>
  <si>
    <t>55</t>
  </si>
  <si>
    <t>216</t>
  </si>
  <si>
    <t>128</t>
  </si>
  <si>
    <t>58</t>
  </si>
  <si>
    <t>199</t>
  </si>
  <si>
    <t>44</t>
  </si>
  <si>
    <t>21</t>
  </si>
  <si>
    <t>116</t>
  </si>
  <si>
    <t>198</t>
  </si>
  <si>
    <t>208</t>
  </si>
  <si>
    <t>111</t>
  </si>
  <si>
    <t>194</t>
  </si>
  <si>
    <t>80</t>
  </si>
  <si>
    <t>36</t>
  </si>
  <si>
    <t>91</t>
  </si>
  <si>
    <t>43</t>
  </si>
  <si>
    <t>142</t>
  </si>
  <si>
    <t>103</t>
  </si>
  <si>
    <t>763</t>
  </si>
  <si>
    <t>647</t>
  </si>
  <si>
    <t>112</t>
  </si>
  <si>
    <t>67</t>
  </si>
  <si>
    <t>545</t>
  </si>
  <si>
    <t>5720</t>
  </si>
  <si>
    <t>90900</t>
  </si>
  <si>
    <t>2597</t>
  </si>
  <si>
    <t>9582</t>
  </si>
  <si>
    <t>4868</t>
  </si>
  <si>
    <t>129</t>
  </si>
  <si>
    <t>450</t>
  </si>
  <si>
    <t>13500</t>
  </si>
  <si>
    <t>50028,4</t>
  </si>
  <si>
    <t>Зведений звіт про використання товарно-матеріальних цінностей (лікарських засобів, виробів медичного призначення), закуплених централізовано Департаментом охорони здоров'я за червень  2021 року</t>
  </si>
  <si>
    <t>Залишок станом на 01.07.2021</t>
  </si>
  <si>
    <t>MS1020013</t>
  </si>
  <si>
    <t>MA01E01AA0909</t>
  </si>
  <si>
    <t>CTO120021</t>
  </si>
  <si>
    <t>TB00290</t>
  </si>
  <si>
    <t>Helen Harper Soft Dry</t>
  </si>
  <si>
    <t>Chicolino</t>
  </si>
  <si>
    <t>CC940/1-2</t>
  </si>
  <si>
    <t>КНП КМКДЦ  м.  Києва</t>
  </si>
  <si>
    <t>ЕНДЖЕРИКСТМ-В-вакцина для профілактикивірусного гепатиту В, рекомбінатна. Суспензія для ін'єкцій 20мкг/1мл, по 1мл (20мкг) (1 доза для дорослих) у флаконі; по 10 склянних монодозних флаконів</t>
  </si>
  <si>
    <t>акт п/п 1/2</t>
  </si>
  <si>
    <t>Stomadress Плюс Калоприймач однокомпонентний відкритий (ілеостомний), непрозорий, стандартний, 19-64мм</t>
  </si>
  <si>
    <t>27/3</t>
  </si>
  <si>
    <t>27489</t>
  </si>
  <si>
    <t xml:space="preserve">   </t>
  </si>
  <si>
    <t>Набір для визначення  Глікованого гемоглобіну MultiCare</t>
  </si>
  <si>
    <t>DP9FQHDO6A</t>
  </si>
  <si>
    <t>TB0029D</t>
  </si>
  <si>
    <t>CC9401/1-2</t>
  </si>
  <si>
    <t>Передано в ДКЛ №6</t>
  </si>
  <si>
    <t>4803</t>
  </si>
  <si>
    <t>96</t>
  </si>
  <si>
    <t>50</t>
  </si>
  <si>
    <t>210</t>
  </si>
  <si>
    <t>123</t>
  </si>
  <si>
    <t>206</t>
  </si>
  <si>
    <t>125</t>
  </si>
  <si>
    <t>402</t>
  </si>
  <si>
    <t>189</t>
  </si>
  <si>
    <t>217</t>
  </si>
  <si>
    <t>149</t>
  </si>
  <si>
    <t>42</t>
  </si>
  <si>
    <t>299</t>
  </si>
  <si>
    <t>104</t>
  </si>
  <si>
    <t>182</t>
  </si>
  <si>
    <t>114</t>
  </si>
  <si>
    <t>25</t>
  </si>
  <si>
    <t>101</t>
  </si>
  <si>
    <t>117</t>
  </si>
  <si>
    <t>204</t>
  </si>
  <si>
    <t>19</t>
  </si>
  <si>
    <t>71</t>
  </si>
  <si>
    <t>84</t>
  </si>
  <si>
    <t>126</t>
  </si>
  <si>
    <t>16</t>
  </si>
  <si>
    <t>115</t>
  </si>
  <si>
    <t>99</t>
  </si>
  <si>
    <t>744</t>
  </si>
  <si>
    <t>399</t>
  </si>
  <si>
    <t>2573</t>
  </si>
  <si>
    <t>535</t>
  </si>
  <si>
    <t>487</t>
  </si>
  <si>
    <t>83100</t>
  </si>
  <si>
    <t>2397</t>
  </si>
  <si>
    <t>8615</t>
  </si>
  <si>
    <t>1492</t>
  </si>
  <si>
    <t>82</t>
  </si>
  <si>
    <t>336350</t>
  </si>
  <si>
    <t>12750</t>
  </si>
  <si>
    <t>19071,6</t>
  </si>
  <si>
    <t>159600</t>
  </si>
  <si>
    <t>Сандімун Неорал, капсули м’які по 25 мг по 5 капсул у блістері; по 10 блістерів у картонній коробці</t>
  </si>
  <si>
    <t>ЛФ-00000788</t>
  </si>
  <si>
    <t>Сандімун Неорал, капсули м’які по 50 мг по 5 капсул у блістері; по 10 блістерів у картонній коробці</t>
  </si>
  <si>
    <t>KZ2672</t>
  </si>
  <si>
    <t>KZ2090</t>
  </si>
  <si>
    <t>Сандімун Неорал, капсули м’які по 100 мг по 5 капсул у блістері; по 10 блістерів у картонній коробці</t>
  </si>
  <si>
    <t>KZ2991</t>
  </si>
  <si>
    <t>Сімулект, ліофілізат для розчину для ін’єкцій/інфузій по 20мг, 1 флакон з ліофілізатом у комплекті з розчинником в ампулі в картонній коробці</t>
  </si>
  <si>
    <t>SCFC6</t>
  </si>
  <si>
    <t>ЛФ-00000808</t>
  </si>
  <si>
    <t>Аранесп, розчин для ін’єкцій, 100 мкг/мл; по 0,3 мл у попередньо наповненому шприці №1</t>
  </si>
  <si>
    <t>1129841А</t>
  </si>
  <si>
    <t>04347Н01</t>
  </si>
  <si>
    <t>14301Н01</t>
  </si>
  <si>
    <t>09223H01</t>
  </si>
  <si>
    <t>16501H01</t>
  </si>
  <si>
    <t>16502H01</t>
  </si>
  <si>
    <t>06552H01</t>
  </si>
  <si>
    <t>AL0280291</t>
  </si>
  <si>
    <t>210405С529</t>
  </si>
  <si>
    <t>210405С531</t>
  </si>
  <si>
    <t>210408С532</t>
  </si>
  <si>
    <t>210409С533</t>
  </si>
  <si>
    <t>Картридж порошковий для гемодіалізу CleanCart-C</t>
  </si>
  <si>
    <t>210319А619</t>
  </si>
  <si>
    <t>210414А652</t>
  </si>
  <si>
    <t>210414А653</t>
  </si>
  <si>
    <t>210322А621</t>
  </si>
  <si>
    <t>210415А656</t>
  </si>
  <si>
    <t>210415А657</t>
  </si>
  <si>
    <t>210416А658</t>
  </si>
  <si>
    <t>210416А659</t>
  </si>
  <si>
    <t>210413А651</t>
  </si>
  <si>
    <t>210416А660</t>
  </si>
  <si>
    <t>210419А661</t>
  </si>
  <si>
    <t>210419А662</t>
  </si>
  <si>
    <t>11902H01</t>
  </si>
  <si>
    <t>11905H01</t>
  </si>
  <si>
    <t>6436407В</t>
  </si>
  <si>
    <t>6436512А</t>
  </si>
  <si>
    <t>WTJ80</t>
  </si>
  <si>
    <t xml:space="preserve">ЕНВАРСУС таблетки пролонгованої дії по 0,75 мг </t>
  </si>
  <si>
    <t xml:space="preserve">ЕНВАРСУС таблетки пролонгованої дії по 1 мг </t>
  </si>
  <si>
    <t>Міфортик, таблетки, вкриті оболонкою, кишковорозчинні по 180мг; по 10 таблеток у блістері, по 12 блістерів у коробці з картону</t>
  </si>
  <si>
    <t>МФ-00000472/1</t>
  </si>
  <si>
    <t>ЛФ-00000827</t>
  </si>
  <si>
    <t>Підгузок для дорослих, розмір L (11239 Підгузник для дорослих)</t>
  </si>
  <si>
    <t>№02/04-2021</t>
  </si>
  <si>
    <t>27/2</t>
  </si>
  <si>
    <t>492/3</t>
  </si>
  <si>
    <t>Кількісна імуноферментна система для професійного використання MultiCare</t>
  </si>
  <si>
    <t>in</t>
  </si>
  <si>
    <t>дог. №638</t>
  </si>
  <si>
    <t>RV9120138</t>
  </si>
  <si>
    <t>2007/003</t>
  </si>
  <si>
    <t>BR00433876</t>
  </si>
  <si>
    <t>Фрелсі розчин 2,5мг</t>
  </si>
  <si>
    <t>ARC HIV COMBO Ag/Ab набір калібраторів (1х4
мл)</t>
  </si>
  <si>
    <t>ARH HIV COMBO Ag/Ab набір контролів (4х8
мл)</t>
  </si>
  <si>
    <t>Alinity Змінні кришки для реагентів (1пак./100
штук)</t>
  </si>
  <si>
    <t>С1082419-2</t>
  </si>
  <si>
    <t>Енджерикс-В Вакцина для проф вірусного
гепатиту В</t>
  </si>
  <si>
    <r>
      <t>Тест-смужки "GlucoDr.auto</t>
    </r>
    <r>
      <rPr>
        <vertAlign val="superscript"/>
        <sz val="10"/>
        <rFont val="Times New Roman"/>
        <family val="1"/>
        <charset val="204"/>
      </rPr>
      <t xml:space="preserve">TM </t>
    </r>
    <r>
      <rPr>
        <sz val="10"/>
        <rFont val="Times New Roman"/>
        <family val="1"/>
        <charset val="204"/>
      </rPr>
      <t xml:space="preserve">
A AGM 4000 №50"</t>
    </r>
  </si>
  <si>
    <r>
      <t xml:space="preserve">Система для визначення рівня глюкози в крові GlucoDr.auto </t>
    </r>
    <r>
      <rPr>
        <vertAlign val="superscript"/>
        <sz val="10"/>
        <rFont val="Times New Roman"/>
        <family val="1"/>
        <charset val="204"/>
      </rPr>
      <t>TM</t>
    </r>
    <r>
      <rPr>
        <sz val="10"/>
        <rFont val="Times New Roman"/>
        <family val="1"/>
        <charset val="204"/>
      </rPr>
      <t xml:space="preserve"> A AGM 4000</t>
    </r>
  </si>
  <si>
    <r>
      <t xml:space="preserve">Тест-смужк Cluco Dr.auto </t>
    </r>
    <r>
      <rPr>
        <vertAlign val="superscript"/>
        <sz val="10"/>
        <rFont val="Times New Roman"/>
        <family val="1"/>
        <charset val="204"/>
      </rPr>
      <t>ТМ</t>
    </r>
    <r>
      <rPr>
        <sz val="10"/>
        <rFont val="Times New Roman"/>
        <family val="1"/>
        <charset val="204"/>
      </rPr>
      <t xml:space="preserve"> A AGM  4000 №50</t>
    </r>
  </si>
  <si>
    <r>
      <t>ЕНДЖЕРИКС</t>
    </r>
    <r>
      <rPr>
        <vertAlign val="superscript"/>
        <sz val="10"/>
        <rFont val="Times New Roman"/>
        <family val="1"/>
        <charset val="204"/>
      </rPr>
      <t>ТМ</t>
    </r>
    <r>
      <rPr>
        <sz val="10"/>
        <rFont val="Times New Roman"/>
        <family val="1"/>
        <charset val="204"/>
      </rPr>
      <t>-В-вакцина для профілактикивірусного гепатиту В, рекомбінатна. Суспензія для ін'єкцій 20мкг/1мл, по 1мл (20мкг) (1 доза для дорослих) у флаконі; по 10 склянних монодозних флаконів</t>
    </r>
  </si>
</sst>
</file>

<file path=xl/styles.xml><?xml version="1.0" encoding="utf-8"?>
<styleSheet xmlns="http://schemas.openxmlformats.org/spreadsheetml/2006/main">
  <numFmts count="19">
    <numFmt numFmtId="164" formatCode="dd/mm/yy;@"/>
    <numFmt numFmtId="165" formatCode="0.0000"/>
    <numFmt numFmtId="166" formatCode="_(* #,##0.00_);_(* \(#,##0.00\);_(* \-??_);_(@_)"/>
    <numFmt numFmtId="167" formatCode="0.0"/>
    <numFmt numFmtId="168" formatCode="_-* #,##0.00\ _г_р_н_._-;\-* #,##0.00\ _г_р_н_._-;_-* &quot;-&quot;??\ _г_р_н_._-;_-@_-"/>
    <numFmt numFmtId="169" formatCode="0.000"/>
    <numFmt numFmtId="170" formatCode="_(&quot;$&quot;* #,##0.00_);_(&quot;$&quot;* \(#,##0.00\);_(&quot;$&quot;* &quot;-&quot;??_);_(@_)"/>
    <numFmt numFmtId="171" formatCode="#,##0.00;#,##0.00"/>
    <numFmt numFmtId="172" formatCode="###0;###0"/>
    <numFmt numFmtId="173" formatCode="###0.00;###0.00"/>
    <numFmt numFmtId="174" formatCode="#,##0.00_р_."/>
    <numFmt numFmtId="175" formatCode="0.00000"/>
    <numFmt numFmtId="176" formatCode="#,##0.00\ _₽"/>
    <numFmt numFmtId="177" formatCode="000000000"/>
    <numFmt numFmtId="178" formatCode="#,##0_ ;[Red]\-#,##0\ "/>
    <numFmt numFmtId="179" formatCode="0.000000"/>
    <numFmt numFmtId="180" formatCode="dd\.mm\.yyyy"/>
    <numFmt numFmtId="181" formatCode="d\.m\.yyyy"/>
    <numFmt numFmtId="182" formatCode="mm\.yyyy\."/>
  </numFmts>
  <fonts count="82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Arial"/>
      <family val="2"/>
      <charset val="204"/>
    </font>
    <font>
      <b/>
      <sz val="11"/>
      <name val="Times New Roman"/>
      <family val="1"/>
      <charset val="204"/>
    </font>
    <font>
      <sz val="12"/>
      <name val="Arial"/>
      <family val="2"/>
      <charset val="204"/>
    </font>
    <font>
      <sz val="10"/>
      <name val="Arial Cyr"/>
      <charset val="204"/>
    </font>
    <font>
      <sz val="9"/>
      <color indexed="8"/>
      <name val="Arial"/>
      <family val="2"/>
      <charset val="204"/>
    </font>
    <font>
      <sz val="11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8"/>
      <color indexed="56"/>
      <name val="Cambria"/>
      <family val="2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2"/>
      <charset val="204"/>
    </font>
    <font>
      <sz val="12"/>
      <color indexed="9"/>
      <name val="Times New Roman"/>
      <family val="2"/>
      <charset val="204"/>
    </font>
    <font>
      <sz val="11"/>
      <color indexed="62"/>
      <name val="Calibri"/>
      <family val="2"/>
    </font>
    <font>
      <sz val="12"/>
      <color indexed="62"/>
      <name val="Times New Roman"/>
      <family val="2"/>
      <charset val="204"/>
    </font>
    <font>
      <b/>
      <sz val="12"/>
      <color indexed="63"/>
      <name val="Times New Roman"/>
      <family val="2"/>
      <charset val="204"/>
    </font>
    <font>
      <b/>
      <sz val="12"/>
      <color indexed="52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2"/>
      <color indexed="8"/>
      <name val="Times New Roman"/>
      <family val="2"/>
      <charset val="204"/>
    </font>
    <font>
      <b/>
      <sz val="12"/>
      <color indexed="9"/>
      <name val="Times New Roman"/>
      <family val="2"/>
      <charset val="204"/>
    </font>
    <font>
      <sz val="12"/>
      <color indexed="60"/>
      <name val="Times New Roman"/>
      <family val="2"/>
      <charset val="204"/>
    </font>
    <font>
      <sz val="12"/>
      <color indexed="20"/>
      <name val="Times New Roman"/>
      <family val="2"/>
      <charset val="204"/>
    </font>
    <font>
      <i/>
      <sz val="12"/>
      <color indexed="23"/>
      <name val="Times New Roman"/>
      <family val="2"/>
      <charset val="204"/>
    </font>
    <font>
      <sz val="12"/>
      <color indexed="52"/>
      <name val="Times New Roman"/>
      <family val="2"/>
      <charset val="204"/>
    </font>
    <font>
      <sz val="10"/>
      <name val="Helv"/>
      <charset val="204"/>
    </font>
    <font>
      <sz val="12"/>
      <color indexed="10"/>
      <name val="Times New Roman"/>
      <family val="2"/>
      <charset val="204"/>
    </font>
    <font>
      <sz val="12"/>
      <color indexed="17"/>
      <name val="Times New Roman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9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</font>
    <font>
      <b/>
      <sz val="11"/>
      <color theme="1"/>
      <name val="Times New Roman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rgb="FFFF0000"/>
      <name val="Times New Roman"/>
    </font>
    <font>
      <sz val="10"/>
      <color rgb="FF000000"/>
      <name val="Times New Roman"/>
      <family val="1"/>
      <charset val="204"/>
    </font>
    <font>
      <sz val="10"/>
      <color theme="1"/>
      <name val="Times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&quot;Times New Roman&quot;"/>
    </font>
    <font>
      <sz val="10"/>
      <color rgb="FF000000"/>
      <name val="&quot;Times New Roman&quot;"/>
    </font>
    <font>
      <sz val="10"/>
      <name val="&quot;Times New Roman&quot;"/>
    </font>
    <font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4">
    <xf numFmtId="0" fontId="0" fillId="0" borderId="0"/>
    <xf numFmtId="0" fontId="27" fillId="0" borderId="0">
      <alignment horizontal="left" vertical="center"/>
    </xf>
    <xf numFmtId="0" fontId="11" fillId="0" borderId="0"/>
    <xf numFmtId="0" fontId="18" fillId="0" borderId="0"/>
    <xf numFmtId="0" fontId="11" fillId="0" borderId="0"/>
    <xf numFmtId="166" fontId="11" fillId="0" borderId="0" applyFill="0" applyBorder="0" applyAlignment="0" applyProtection="0"/>
    <xf numFmtId="0" fontId="11" fillId="0" borderId="0"/>
    <xf numFmtId="168" fontId="11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11" fillId="0" borderId="0"/>
    <xf numFmtId="0" fontId="4" fillId="0" borderId="0"/>
    <xf numFmtId="0" fontId="3" fillId="0" borderId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6" borderId="0" applyNumberFormat="0" applyBorder="0" applyAlignment="0" applyProtection="0"/>
    <xf numFmtId="0" fontId="35" fillId="9" borderId="0" applyNumberFormat="0" applyBorder="0" applyAlignment="0" applyProtection="0"/>
    <xf numFmtId="0" fontId="35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26" fillId="0" borderId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20" borderId="0" applyNumberFormat="0" applyBorder="0" applyAlignment="0" applyProtection="0"/>
    <xf numFmtId="0" fontId="37" fillId="8" borderId="21" applyNumberFormat="0" applyAlignment="0" applyProtection="0"/>
    <xf numFmtId="0" fontId="38" fillId="8" borderId="21" applyNumberFormat="0" applyAlignment="0" applyProtection="0"/>
    <xf numFmtId="0" fontId="39" fillId="21" borderId="22" applyNumberFormat="0" applyAlignment="0" applyProtection="0"/>
    <xf numFmtId="0" fontId="40" fillId="21" borderId="21" applyNumberFormat="0" applyAlignment="0" applyProtection="0"/>
    <xf numFmtId="0" fontId="41" fillId="0" borderId="23" applyNumberFormat="0" applyFill="0" applyAlignment="0" applyProtection="0"/>
    <xf numFmtId="0" fontId="42" fillId="0" borderId="24" applyNumberFormat="0" applyFill="0" applyAlignment="0" applyProtection="0"/>
    <xf numFmtId="0" fontId="43" fillId="0" borderId="25" applyNumberFormat="0" applyFill="0" applyAlignment="0" applyProtection="0"/>
    <xf numFmtId="0" fontId="43" fillId="0" borderId="0" applyNumberFormat="0" applyFill="0" applyBorder="0" applyAlignment="0" applyProtection="0"/>
    <xf numFmtId="0" fontId="26" fillId="22" borderId="26" applyNumberFormat="0" applyFont="0" applyAlignment="0" applyProtection="0"/>
    <xf numFmtId="0" fontId="44" fillId="0" borderId="27" applyNumberFormat="0" applyFill="0" applyAlignment="0" applyProtection="0"/>
    <xf numFmtId="0" fontId="45" fillId="23" borderId="28" applyNumberFormat="0" applyAlignment="0" applyProtection="0"/>
    <xf numFmtId="0" fontId="33" fillId="0" borderId="0" applyNumberFormat="0" applyFill="0" applyBorder="0" applyAlignment="0" applyProtection="0"/>
    <xf numFmtId="0" fontId="46" fillId="24" borderId="0" applyNumberFormat="0" applyBorder="0" applyAlignment="0" applyProtection="0"/>
    <xf numFmtId="0" fontId="14" fillId="0" borderId="0"/>
    <xf numFmtId="0" fontId="34" fillId="0" borderId="0"/>
    <xf numFmtId="0" fontId="47" fillId="4" borderId="0" applyNumberFormat="0" applyBorder="0" applyAlignment="0" applyProtection="0"/>
    <xf numFmtId="0" fontId="48" fillId="0" borderId="0" applyNumberFormat="0" applyFill="0" applyBorder="0" applyAlignment="0" applyProtection="0"/>
    <xf numFmtId="0" fontId="14" fillId="22" borderId="26" applyNumberFormat="0" applyFont="0" applyAlignment="0" applyProtection="0"/>
    <xf numFmtId="0" fontId="49" fillId="0" borderId="29" applyNumberFormat="0" applyFill="0" applyAlignment="0" applyProtection="0"/>
    <xf numFmtId="0" fontId="50" fillId="0" borderId="0"/>
    <xf numFmtId="0" fontId="51" fillId="0" borderId="0" applyNumberFormat="0" applyFill="0" applyBorder="0" applyAlignment="0" applyProtection="0"/>
    <xf numFmtId="0" fontId="52" fillId="5" borderId="0" applyNumberFormat="0" applyBorder="0" applyAlignment="0" applyProtection="0"/>
    <xf numFmtId="170" fontId="53" fillId="0" borderId="0" applyFont="0" applyFill="0" applyBorder="0" applyAlignment="0" applyProtection="0"/>
    <xf numFmtId="0" fontId="2" fillId="0" borderId="0"/>
    <xf numFmtId="0" fontId="54" fillId="0" borderId="0"/>
    <xf numFmtId="0" fontId="55" fillId="0" borderId="0"/>
    <xf numFmtId="0" fontId="55" fillId="0" borderId="0"/>
    <xf numFmtId="0" fontId="1" fillId="0" borderId="0"/>
    <xf numFmtId="0" fontId="1" fillId="0" borderId="0"/>
    <xf numFmtId="0" fontId="11" fillId="0" borderId="0"/>
  </cellStyleXfs>
  <cellXfs count="794">
    <xf numFmtId="0" fontId="0" fillId="0" borderId="0" xfId="0"/>
    <xf numFmtId="0" fontId="21" fillId="2" borderId="0" xfId="0" applyFont="1" applyFill="1" applyAlignment="1">
      <alignment vertical="center"/>
    </xf>
    <xf numFmtId="0" fontId="14" fillId="2" borderId="0" xfId="0" applyFont="1" applyFill="1"/>
    <xf numFmtId="0" fontId="14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2" fontId="14" fillId="2" borderId="0" xfId="0" applyNumberFormat="1" applyFont="1" applyFill="1"/>
    <xf numFmtId="0" fontId="20" fillId="2" borderId="0" xfId="0" applyNumberFormat="1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4" fillId="2" borderId="0" xfId="0" applyNumberFormat="1" applyFont="1" applyFill="1" applyAlignment="1">
      <alignment horizontal="center" vertical="center"/>
    </xf>
    <xf numFmtId="2" fontId="20" fillId="2" borderId="0" xfId="0" applyNumberFormat="1" applyFont="1" applyFill="1" applyAlignment="1">
      <alignment horizontal="center" vertical="center"/>
    </xf>
    <xf numFmtId="164" fontId="14" fillId="2" borderId="0" xfId="0" applyNumberFormat="1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49" fontId="14" fillId="2" borderId="0" xfId="0" applyNumberFormat="1" applyFont="1" applyFill="1" applyAlignment="1">
      <alignment horizontal="center" vertical="center"/>
    </xf>
    <xf numFmtId="164" fontId="19" fillId="2" borderId="0" xfId="0" applyNumberFormat="1" applyFont="1" applyFill="1" applyAlignment="1">
      <alignment horizontal="center" vertical="center"/>
    </xf>
    <xf numFmtId="0" fontId="20" fillId="2" borderId="0" xfId="0" applyNumberFormat="1" applyFont="1" applyFill="1" applyBorder="1" applyAlignment="1">
      <alignment horizontal="center" vertical="center"/>
    </xf>
    <xf numFmtId="2" fontId="20" fillId="2" borderId="0" xfId="0" applyNumberFormat="1" applyFont="1" applyFill="1" applyBorder="1" applyAlignment="1">
      <alignment horizontal="center" vertical="center"/>
    </xf>
    <xf numFmtId="0" fontId="14" fillId="2" borderId="0" xfId="0" applyNumberFormat="1" applyFont="1" applyFill="1" applyBorder="1" applyAlignment="1">
      <alignment horizontal="center" vertical="center"/>
    </xf>
    <xf numFmtId="2" fontId="14" fillId="2" borderId="0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2" fontId="21" fillId="2" borderId="0" xfId="0" applyNumberFormat="1" applyFont="1" applyFill="1" applyBorder="1" applyAlignment="1">
      <alignment horizontal="center" vertical="center"/>
    </xf>
    <xf numFmtId="0" fontId="56" fillId="2" borderId="0" xfId="0" applyFont="1" applyFill="1" applyAlignment="1">
      <alignment vertical="center"/>
    </xf>
    <xf numFmtId="164" fontId="19" fillId="2" borderId="0" xfId="0" applyNumberFormat="1" applyFont="1" applyFill="1" applyBorder="1" applyAlignment="1">
      <alignment horizontal="center" vertical="center"/>
    </xf>
    <xf numFmtId="49" fontId="14" fillId="2" borderId="0" xfId="0" applyNumberFormat="1" applyFont="1" applyFill="1" applyBorder="1" applyAlignment="1">
      <alignment horizontal="center" vertical="center"/>
    </xf>
    <xf numFmtId="164" fontId="14" fillId="2" borderId="0" xfId="0" applyNumberFormat="1" applyFont="1" applyFill="1" applyBorder="1" applyAlignment="1">
      <alignment horizontal="center" vertical="center"/>
    </xf>
    <xf numFmtId="0" fontId="14" fillId="2" borderId="0" xfId="0" applyFont="1" applyFill="1" applyBorder="1"/>
    <xf numFmtId="0" fontId="12" fillId="2" borderId="0" xfId="0" applyFont="1" applyFill="1" applyBorder="1" applyAlignment="1">
      <alignment horizontal="left"/>
    </xf>
    <xf numFmtId="0" fontId="15" fillId="2" borderId="0" xfId="0" applyFont="1" applyFill="1" applyBorder="1" applyAlignment="1">
      <alignment vertical="center" wrapText="1"/>
    </xf>
    <xf numFmtId="0" fontId="29" fillId="2" borderId="0" xfId="0" applyFont="1" applyFill="1"/>
    <xf numFmtId="0" fontId="13" fillId="2" borderId="0" xfId="0" applyFont="1" applyFill="1" applyAlignment="1">
      <alignment vertical="center"/>
    </xf>
    <xf numFmtId="0" fontId="21" fillId="2" borderId="0" xfId="0" applyNumberFormat="1" applyFont="1" applyFill="1" applyBorder="1" applyAlignment="1">
      <alignment horizontal="center" vertical="center"/>
    </xf>
    <xf numFmtId="164" fontId="21" fillId="2" borderId="0" xfId="0" applyNumberFormat="1" applyFont="1" applyFill="1" applyBorder="1" applyAlignment="1">
      <alignment horizontal="center" vertical="center"/>
    </xf>
    <xf numFmtId="49" fontId="21" fillId="2" borderId="0" xfId="0" applyNumberFormat="1" applyFont="1" applyFill="1" applyBorder="1" applyAlignment="1">
      <alignment horizontal="center" vertical="center"/>
    </xf>
    <xf numFmtId="2" fontId="15" fillId="2" borderId="0" xfId="0" applyNumberFormat="1" applyFont="1" applyFill="1" applyBorder="1" applyAlignment="1">
      <alignment horizontal="center" vertical="center"/>
    </xf>
    <xf numFmtId="0" fontId="22" fillId="2" borderId="0" xfId="0" applyFont="1" applyFill="1"/>
    <xf numFmtId="0" fontId="24" fillId="2" borderId="0" xfId="0" applyFont="1" applyFill="1" applyAlignment="1">
      <alignment vertical="center"/>
    </xf>
    <xf numFmtId="2" fontId="13" fillId="2" borderId="0" xfId="0" applyNumberFormat="1" applyFont="1" applyFill="1"/>
    <xf numFmtId="0" fontId="58" fillId="2" borderId="0" xfId="0" applyFont="1" applyFill="1" applyAlignment="1">
      <alignment vertical="center"/>
    </xf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29" fillId="2" borderId="0" xfId="0" applyFont="1" applyFill="1" applyBorder="1" applyAlignment="1">
      <alignment horizontal="center" vertical="center"/>
    </xf>
    <xf numFmtId="0" fontId="13" fillId="2" borderId="0" xfId="0" applyFont="1" applyFill="1"/>
    <xf numFmtId="0" fontId="29" fillId="2" borderId="0" xfId="0" applyFont="1" applyFill="1" applyAlignment="1">
      <alignment vertical="center"/>
    </xf>
    <xf numFmtId="2" fontId="24" fillId="2" borderId="0" xfId="0" applyNumberFormat="1" applyFont="1" applyFill="1"/>
    <xf numFmtId="0" fontId="22" fillId="2" borderId="0" xfId="0" applyFont="1" applyFill="1" applyAlignment="1">
      <alignment vertical="center"/>
    </xf>
    <xf numFmtId="0" fontId="24" fillId="2" borderId="0" xfId="0" applyFont="1" applyFill="1" applyBorder="1" applyAlignment="1">
      <alignment horizontal="center" vertical="center"/>
    </xf>
    <xf numFmtId="0" fontId="25" fillId="2" borderId="0" xfId="0" applyFont="1" applyFill="1" applyAlignment="1">
      <alignment vertical="center"/>
    </xf>
    <xf numFmtId="0" fontId="32" fillId="2" borderId="0" xfId="0" applyFont="1" applyFill="1"/>
    <xf numFmtId="0" fontId="24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center" vertical="center"/>
    </xf>
    <xf numFmtId="0" fontId="30" fillId="2" borderId="0" xfId="0" applyNumberFormat="1" applyFont="1" applyFill="1" applyBorder="1" applyAlignment="1">
      <alignment horizontal="center" vertical="center"/>
    </xf>
    <xf numFmtId="0" fontId="32" fillId="2" borderId="0" xfId="0" applyNumberFormat="1" applyFont="1" applyFill="1" applyAlignment="1">
      <alignment horizontal="center" vertical="center"/>
    </xf>
    <xf numFmtId="0" fontId="30" fillId="2" borderId="0" xfId="0" applyNumberFormat="1" applyFont="1" applyFill="1" applyAlignment="1">
      <alignment horizontal="center" vertical="center"/>
    </xf>
    <xf numFmtId="0" fontId="30" fillId="2" borderId="0" xfId="0" applyNumberFormat="1" applyFont="1" applyFill="1" applyAlignment="1">
      <alignment vertical="center"/>
    </xf>
    <xf numFmtId="164" fontId="32" fillId="2" borderId="0" xfId="0" applyNumberFormat="1" applyFont="1" applyFill="1" applyAlignment="1">
      <alignment horizontal="center"/>
    </xf>
    <xf numFmtId="164" fontId="32" fillId="2" borderId="0" xfId="0" applyNumberFormat="1" applyFont="1" applyFill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2" fontId="32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28" fillId="2" borderId="0" xfId="0" applyFont="1" applyFill="1" applyAlignment="1">
      <alignment vertical="center"/>
    </xf>
    <xf numFmtId="0" fontId="32" fillId="2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center" vertical="center"/>
    </xf>
    <xf numFmtId="2" fontId="60" fillId="25" borderId="0" xfId="0" applyNumberFormat="1" applyFont="1" applyFill="1" applyBorder="1" applyAlignment="1">
      <alignment vertical="center"/>
    </xf>
    <xf numFmtId="0" fontId="57" fillId="25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24" fillId="2" borderId="0" xfId="0" applyFont="1" applyFill="1"/>
    <xf numFmtId="2" fontId="62" fillId="25" borderId="0" xfId="0" applyNumberFormat="1" applyFont="1" applyFill="1" applyBorder="1"/>
    <xf numFmtId="0" fontId="61" fillId="25" borderId="0" xfId="0" applyFont="1" applyFill="1" applyBorder="1" applyAlignment="1">
      <alignment horizontal="center" vertical="center"/>
    </xf>
    <xf numFmtId="0" fontId="0" fillId="2" borderId="0" xfId="0" applyFont="1" applyFill="1" applyAlignment="1"/>
    <xf numFmtId="0" fontId="22" fillId="2" borderId="0" xfId="0" applyFont="1" applyFill="1" applyBorder="1" applyAlignment="1">
      <alignment horizontal="center" vertical="center"/>
    </xf>
    <xf numFmtId="0" fontId="14" fillId="2" borderId="35" xfId="0" applyNumberFormat="1" applyFont="1" applyFill="1" applyBorder="1" applyAlignment="1">
      <alignment horizontal="center" vertical="center"/>
    </xf>
    <xf numFmtId="4" fontId="14" fillId="2" borderId="35" xfId="0" applyNumberFormat="1" applyFont="1" applyFill="1" applyBorder="1" applyAlignment="1">
      <alignment horizontal="center" vertical="center"/>
    </xf>
    <xf numFmtId="1" fontId="14" fillId="2" borderId="35" xfId="0" applyNumberFormat="1" applyFont="1" applyFill="1" applyBorder="1" applyAlignment="1">
      <alignment horizontal="center" vertical="center"/>
    </xf>
    <xf numFmtId="2" fontId="60" fillId="25" borderId="0" xfId="0" applyNumberFormat="1" applyFont="1" applyFill="1" applyBorder="1"/>
    <xf numFmtId="0" fontId="63" fillId="25" borderId="0" xfId="0" applyFont="1" applyFill="1" applyBorder="1" applyAlignment="1">
      <alignment horizontal="center" vertical="center"/>
    </xf>
    <xf numFmtId="2" fontId="59" fillId="25" borderId="0" xfId="0" applyNumberFormat="1" applyFont="1" applyFill="1" applyBorder="1"/>
    <xf numFmtId="2" fontId="31" fillId="2" borderId="1" xfId="0" applyNumberFormat="1" applyFont="1" applyFill="1" applyBorder="1" applyAlignment="1">
      <alignment horizontal="center" vertical="center"/>
    </xf>
    <xf numFmtId="2" fontId="22" fillId="2" borderId="0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2" fontId="14" fillId="2" borderId="1" xfId="0" applyNumberFormat="1" applyFont="1" applyFill="1" applyBorder="1" applyAlignment="1">
      <alignment horizontal="center" vertical="center"/>
    </xf>
    <xf numFmtId="4" fontId="14" fillId="2" borderId="1" xfId="0" applyNumberFormat="1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0" fontId="28" fillId="2" borderId="0" xfId="0" applyFont="1" applyFill="1"/>
    <xf numFmtId="2" fontId="68" fillId="25" borderId="0" xfId="0" applyNumberFormat="1" applyFont="1" applyFill="1" applyBorder="1"/>
    <xf numFmtId="0" fontId="57" fillId="25" borderId="0" xfId="0" applyFont="1" applyFill="1" applyBorder="1" applyAlignment="1">
      <alignment vertical="center"/>
    </xf>
    <xf numFmtId="0" fontId="62" fillId="25" borderId="0" xfId="0" applyFont="1" applyFill="1" applyBorder="1" applyAlignment="1">
      <alignment vertical="center"/>
    </xf>
    <xf numFmtId="0" fontId="62" fillId="25" borderId="0" xfId="0" applyFont="1" applyFill="1" applyBorder="1" applyAlignment="1">
      <alignment horizontal="center" vertical="center"/>
    </xf>
    <xf numFmtId="0" fontId="71" fillId="25" borderId="0" xfId="0" applyFont="1" applyFill="1" applyBorder="1" applyAlignment="1">
      <alignment vertical="center"/>
    </xf>
    <xf numFmtId="2" fontId="68" fillId="25" borderId="0" xfId="0" applyNumberFormat="1" applyFont="1" applyFill="1" applyBorder="1" applyAlignment="1">
      <alignment vertical="center"/>
    </xf>
    <xf numFmtId="0" fontId="60" fillId="25" borderId="0" xfId="0" applyFont="1" applyFill="1" applyBorder="1" applyAlignment="1">
      <alignment vertical="center"/>
    </xf>
    <xf numFmtId="0" fontId="64" fillId="25" borderId="33" xfId="0" applyFont="1" applyFill="1" applyBorder="1" applyAlignment="1">
      <alignment horizontal="center" vertical="center"/>
    </xf>
    <xf numFmtId="49" fontId="31" fillId="25" borderId="33" xfId="0" applyNumberFormat="1" applyFont="1" applyFill="1" applyBorder="1" applyAlignment="1">
      <alignment horizontal="center" vertical="center" wrapText="1"/>
    </xf>
    <xf numFmtId="4" fontId="31" fillId="25" borderId="33" xfId="0" applyNumberFormat="1" applyFont="1" applyFill="1" applyBorder="1" applyAlignment="1">
      <alignment horizontal="center" vertical="center" wrapText="1"/>
    </xf>
    <xf numFmtId="0" fontId="31" fillId="25" borderId="33" xfId="0" applyFont="1" applyFill="1" applyBorder="1" applyAlignment="1">
      <alignment horizontal="center" vertical="center"/>
    </xf>
    <xf numFmtId="14" fontId="31" fillId="25" borderId="33" xfId="0" applyNumberFormat="1" applyFont="1" applyFill="1" applyBorder="1" applyAlignment="1">
      <alignment horizontal="center" vertical="center"/>
    </xf>
    <xf numFmtId="164" fontId="31" fillId="25" borderId="33" xfId="0" applyNumberFormat="1" applyFont="1" applyFill="1" applyBorder="1" applyAlignment="1">
      <alignment horizontal="center" vertical="center" wrapText="1"/>
    </xf>
    <xf numFmtId="1" fontId="31" fillId="25" borderId="33" xfId="0" applyNumberFormat="1" applyFont="1" applyFill="1" applyBorder="1" applyAlignment="1">
      <alignment horizontal="center" vertical="center" wrapText="1"/>
    </xf>
    <xf numFmtId="2" fontId="31" fillId="25" borderId="33" xfId="0" applyNumberFormat="1" applyFont="1" applyFill="1" applyBorder="1" applyAlignment="1">
      <alignment horizontal="center" vertical="center"/>
    </xf>
    <xf numFmtId="3" fontId="31" fillId="25" borderId="33" xfId="0" applyNumberFormat="1" applyFont="1" applyFill="1" applyBorder="1" applyAlignment="1">
      <alignment horizontal="center" vertical="center" wrapText="1"/>
    </xf>
    <xf numFmtId="1" fontId="31" fillId="25" borderId="50" xfId="0" applyNumberFormat="1" applyFont="1" applyFill="1" applyBorder="1" applyAlignment="1">
      <alignment horizontal="center" vertical="center"/>
    </xf>
    <xf numFmtId="2" fontId="31" fillId="25" borderId="50" xfId="0" applyNumberFormat="1" applyFont="1" applyFill="1" applyBorder="1" applyAlignment="1">
      <alignment horizontal="center" vertical="center"/>
    </xf>
    <xf numFmtId="0" fontId="65" fillId="25" borderId="33" xfId="0" applyFont="1" applyFill="1" applyBorder="1" applyAlignment="1">
      <alignment horizontal="center" vertical="center"/>
    </xf>
    <xf numFmtId="0" fontId="66" fillId="25" borderId="33" xfId="0" applyFont="1" applyFill="1" applyBorder="1" applyAlignment="1">
      <alignment horizontal="center" vertical="center"/>
    </xf>
    <xf numFmtId="0" fontId="67" fillId="25" borderId="0" xfId="0" applyFont="1" applyFill="1" applyBorder="1" applyAlignment="1">
      <alignment vertical="center"/>
    </xf>
    <xf numFmtId="0" fontId="60" fillId="25" borderId="0" xfId="0" applyFont="1" applyFill="1" applyBorder="1" applyAlignment="1">
      <alignment horizontal="center" vertical="center"/>
    </xf>
    <xf numFmtId="0" fontId="60" fillId="25" borderId="42" xfId="0" applyFont="1" applyFill="1" applyBorder="1" applyAlignment="1">
      <alignment horizontal="center" vertical="center"/>
    </xf>
    <xf numFmtId="0" fontId="0" fillId="2" borderId="42" xfId="0" applyFont="1" applyFill="1" applyBorder="1" applyAlignment="1"/>
    <xf numFmtId="0" fontId="0" fillId="2" borderId="0" xfId="0" applyFont="1" applyFill="1" applyBorder="1" applyAlignment="1"/>
    <xf numFmtId="2" fontId="13" fillId="2" borderId="0" xfId="0" applyNumberFormat="1" applyFont="1" applyFill="1" applyAlignment="1">
      <alignment vertical="center"/>
    </xf>
    <xf numFmtId="1" fontId="14" fillId="2" borderId="34" xfId="0" applyNumberFormat="1" applyFont="1" applyFill="1" applyBorder="1" applyAlignment="1">
      <alignment horizontal="center" vertical="center" wrapText="1"/>
    </xf>
    <xf numFmtId="0" fontId="14" fillId="2" borderId="32" xfId="4" applyNumberFormat="1" applyFont="1" applyFill="1" applyBorder="1" applyAlignment="1">
      <alignment horizontal="center" vertical="center"/>
    </xf>
    <xf numFmtId="2" fontId="14" fillId="2" borderId="32" xfId="4" applyNumberFormat="1" applyFont="1" applyFill="1" applyBorder="1" applyAlignment="1">
      <alignment horizontal="center" vertical="center"/>
    </xf>
    <xf numFmtId="0" fontId="16" fillId="2" borderId="34" xfId="4" applyFont="1" applyFill="1" applyBorder="1" applyAlignment="1">
      <alignment horizontal="center" vertical="center"/>
    </xf>
    <xf numFmtId="0" fontId="15" fillId="2" borderId="34" xfId="4" applyFont="1" applyFill="1" applyBorder="1" applyAlignment="1">
      <alignment horizontal="center" vertical="center"/>
    </xf>
    <xf numFmtId="1" fontId="14" fillId="2" borderId="42" xfId="0" applyNumberFormat="1" applyFont="1" applyFill="1" applyBorder="1" applyAlignment="1">
      <alignment horizontal="center" vertical="center" wrapText="1"/>
    </xf>
    <xf numFmtId="0" fontId="16" fillId="2" borderId="42" xfId="4" applyFont="1" applyFill="1" applyBorder="1" applyAlignment="1">
      <alignment horizontal="center" vertical="center"/>
    </xf>
    <xf numFmtId="0" fontId="15" fillId="2" borderId="42" xfId="4" applyFont="1" applyFill="1" applyBorder="1" applyAlignment="1">
      <alignment horizontal="center" vertical="center"/>
    </xf>
    <xf numFmtId="2" fontId="13" fillId="2" borderId="0" xfId="0" applyNumberFormat="1" applyFont="1" applyFill="1" applyBorder="1" applyAlignment="1">
      <alignment horizontal="center"/>
    </xf>
    <xf numFmtId="2" fontId="13" fillId="2" borderId="0" xfId="0" applyNumberFormat="1" applyFont="1" applyFill="1" applyAlignment="1">
      <alignment horizontal="center"/>
    </xf>
    <xf numFmtId="49" fontId="14" fillId="2" borderId="42" xfId="0" applyNumberFormat="1" applyFont="1" applyFill="1" applyBorder="1" applyAlignment="1">
      <alignment horizontal="left" vertical="center" wrapText="1"/>
    </xf>
    <xf numFmtId="0" fontId="14" fillId="2" borderId="42" xfId="0" applyNumberFormat="1" applyFont="1" applyFill="1" applyBorder="1" applyAlignment="1">
      <alignment horizontal="center" vertical="center"/>
    </xf>
    <xf numFmtId="2" fontId="14" fillId="2" borderId="42" xfId="0" applyNumberFormat="1" applyFont="1" applyFill="1" applyBorder="1" applyAlignment="1">
      <alignment horizontal="center" vertical="center"/>
    </xf>
    <xf numFmtId="1" fontId="14" fillId="2" borderId="42" xfId="0" applyNumberFormat="1" applyFont="1" applyFill="1" applyBorder="1" applyAlignment="1">
      <alignment horizontal="center" vertical="center"/>
    </xf>
    <xf numFmtId="14" fontId="14" fillId="2" borderId="42" xfId="0" applyNumberFormat="1" applyFont="1" applyFill="1" applyBorder="1" applyAlignment="1">
      <alignment horizontal="center" vertical="center"/>
    </xf>
    <xf numFmtId="164" fontId="14" fillId="2" borderId="42" xfId="0" applyNumberFormat="1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 wrapText="1"/>
    </xf>
    <xf numFmtId="0" fontId="14" fillId="2" borderId="34" xfId="4" applyNumberFormat="1" applyFont="1" applyFill="1" applyBorder="1" applyAlignment="1">
      <alignment horizontal="center" vertical="center"/>
    </xf>
    <xf numFmtId="12" fontId="14" fillId="2" borderId="42" xfId="0" applyNumberFormat="1" applyFont="1" applyFill="1" applyBorder="1" applyAlignment="1">
      <alignment horizontal="center" vertical="center"/>
    </xf>
    <xf numFmtId="0" fontId="14" fillId="2" borderId="42" xfId="4" applyNumberFormat="1" applyFont="1" applyFill="1" applyBorder="1" applyAlignment="1">
      <alignment horizontal="center" vertical="center"/>
    </xf>
    <xf numFmtId="2" fontId="14" fillId="2" borderId="41" xfId="4" applyNumberFormat="1" applyFont="1" applyFill="1" applyBorder="1" applyAlignment="1">
      <alignment horizontal="center" vertical="center"/>
    </xf>
    <xf numFmtId="2" fontId="14" fillId="2" borderId="1" xfId="4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vertical="center" wrapText="1"/>
    </xf>
    <xf numFmtId="0" fontId="16" fillId="2" borderId="0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/>
    </xf>
    <xf numFmtId="49" fontId="31" fillId="25" borderId="48" xfId="0" applyNumberFormat="1" applyFont="1" applyFill="1" applyBorder="1" applyAlignment="1">
      <alignment vertical="center" wrapText="1"/>
    </xf>
    <xf numFmtId="0" fontId="72" fillId="25" borderId="33" xfId="0" applyFont="1" applyFill="1" applyBorder="1" applyAlignment="1">
      <alignment horizontal="center" vertical="center" wrapText="1"/>
    </xf>
    <xf numFmtId="1" fontId="31" fillId="25" borderId="33" xfId="0" applyNumberFormat="1" applyFont="1" applyFill="1" applyBorder="1" applyAlignment="1">
      <alignment horizontal="center" vertical="center"/>
    </xf>
    <xf numFmtId="2" fontId="31" fillId="25" borderId="44" xfId="0" applyNumberFormat="1" applyFont="1" applyFill="1" applyBorder="1" applyAlignment="1">
      <alignment horizontal="center" vertical="center"/>
    </xf>
    <xf numFmtId="14" fontId="31" fillId="25" borderId="1" xfId="0" applyNumberFormat="1" applyFont="1" applyFill="1" applyBorder="1" applyAlignment="1">
      <alignment horizontal="center" vertical="center"/>
    </xf>
    <xf numFmtId="2" fontId="31" fillId="25" borderId="57" xfId="0" applyNumberFormat="1" applyFont="1" applyFill="1" applyBorder="1" applyAlignment="1">
      <alignment horizontal="center" vertical="center"/>
    </xf>
    <xf numFmtId="14" fontId="31" fillId="25" borderId="66" xfId="0" applyNumberFormat="1" applyFont="1" applyFill="1" applyBorder="1" applyAlignment="1">
      <alignment horizontal="center" vertical="center"/>
    </xf>
    <xf numFmtId="14" fontId="31" fillId="25" borderId="58" xfId="0" applyNumberFormat="1" applyFont="1" applyFill="1" applyBorder="1" applyAlignment="1">
      <alignment horizontal="center" vertical="center"/>
    </xf>
    <xf numFmtId="14" fontId="31" fillId="25" borderId="57" xfId="0" applyNumberFormat="1" applyFont="1" applyFill="1" applyBorder="1" applyAlignment="1">
      <alignment horizontal="center" vertical="center"/>
    </xf>
    <xf numFmtId="0" fontId="31" fillId="25" borderId="48" xfId="0" applyFont="1" applyFill="1" applyBorder="1" applyAlignment="1">
      <alignment horizontal="center" vertical="center" wrapText="1"/>
    </xf>
    <xf numFmtId="2" fontId="31" fillId="25" borderId="48" xfId="0" applyNumberFormat="1" applyFont="1" applyFill="1" applyBorder="1" applyAlignment="1">
      <alignment horizontal="center" vertical="center"/>
    </xf>
    <xf numFmtId="0" fontId="72" fillId="25" borderId="33" xfId="0" applyFont="1" applyFill="1" applyBorder="1" applyAlignment="1">
      <alignment horizontal="center" vertical="center"/>
    </xf>
    <xf numFmtId="0" fontId="31" fillId="25" borderId="33" xfId="0" applyFont="1" applyFill="1" applyBorder="1" applyAlignment="1">
      <alignment horizontal="center" vertical="center" wrapText="1"/>
    </xf>
    <xf numFmtId="2" fontId="31" fillId="25" borderId="33" xfId="0" applyNumberFormat="1" applyFont="1" applyFill="1" applyBorder="1" applyAlignment="1">
      <alignment horizontal="center" vertical="center" wrapText="1"/>
    </xf>
    <xf numFmtId="167" fontId="31" fillId="25" borderId="33" xfId="0" applyNumberFormat="1" applyFont="1" applyFill="1" applyBorder="1" applyAlignment="1">
      <alignment horizontal="center" vertical="center"/>
    </xf>
    <xf numFmtId="0" fontId="31" fillId="25" borderId="1" xfId="0" applyFont="1" applyFill="1" applyBorder="1" applyAlignment="1">
      <alignment horizontal="center" vertical="center"/>
    </xf>
    <xf numFmtId="169" fontId="31" fillId="25" borderId="33" xfId="0" applyNumberFormat="1" applyFont="1" applyFill="1" applyBorder="1" applyAlignment="1">
      <alignment horizontal="center" vertical="center"/>
    </xf>
    <xf numFmtId="49" fontId="31" fillId="2" borderId="48" xfId="0" applyNumberFormat="1" applyFont="1" applyFill="1" applyBorder="1" applyAlignment="1">
      <alignment horizontal="left" vertical="center"/>
    </xf>
    <xf numFmtId="0" fontId="31" fillId="25" borderId="57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horizontal="center" vertical="center"/>
    </xf>
    <xf numFmtId="0" fontId="72" fillId="2" borderId="33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180" fontId="72" fillId="2" borderId="33" xfId="0" applyNumberFormat="1" applyFont="1" applyFill="1" applyBorder="1" applyAlignment="1">
      <alignment horizontal="center" vertical="center"/>
    </xf>
    <xf numFmtId="181" fontId="72" fillId="2" borderId="33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2" fontId="15" fillId="2" borderId="1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 textRotation="90"/>
    </xf>
    <xf numFmtId="164" fontId="15" fillId="2" borderId="1" xfId="0" applyNumberFormat="1" applyFont="1" applyFill="1" applyBorder="1" applyAlignment="1">
      <alignment horizontal="center" vertical="center"/>
    </xf>
    <xf numFmtId="1" fontId="15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textRotation="90" wrapText="1"/>
    </xf>
    <xf numFmtId="0" fontId="15" fillId="2" borderId="1" xfId="0" applyFont="1" applyFill="1" applyBorder="1" applyAlignment="1">
      <alignment horizontal="center" vertical="center" textRotation="90"/>
    </xf>
    <xf numFmtId="0" fontId="14" fillId="2" borderId="6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3" xfId="2" applyNumberFormat="1" applyFont="1" applyFill="1" applyBorder="1" applyAlignment="1">
      <alignment horizontal="center" vertical="center"/>
    </xf>
    <xf numFmtId="1" fontId="14" fillId="2" borderId="3" xfId="2" applyNumberFormat="1" applyFont="1" applyFill="1" applyBorder="1" applyAlignment="1">
      <alignment horizontal="center" vertical="center"/>
    </xf>
    <xf numFmtId="169" fontId="14" fillId="2" borderId="3" xfId="2" applyNumberFormat="1" applyFont="1" applyFill="1" applyBorder="1" applyAlignment="1">
      <alignment horizontal="center" vertical="center"/>
    </xf>
    <xf numFmtId="0" fontId="14" fillId="2" borderId="3" xfId="2" applyFont="1" applyFill="1" applyBorder="1" applyAlignment="1">
      <alignment horizontal="center" vertical="center"/>
    </xf>
    <xf numFmtId="2" fontId="14" fillId="2" borderId="1" xfId="0" applyNumberFormat="1" applyFont="1" applyFill="1" applyBorder="1" applyAlignment="1">
      <alignment horizontal="center" vertical="center" wrapText="1"/>
    </xf>
    <xf numFmtId="164" fontId="14" fillId="2" borderId="3" xfId="2" applyNumberFormat="1" applyFont="1" applyFill="1" applyBorder="1" applyAlignment="1">
      <alignment horizontal="center" vertical="center"/>
    </xf>
    <xf numFmtId="164" fontId="14" fillId="2" borderId="3" xfId="2" applyNumberFormat="1" applyFont="1" applyFill="1" applyBorder="1" applyAlignment="1">
      <alignment horizontal="center" vertical="center" wrapText="1"/>
    </xf>
    <xf numFmtId="0" fontId="14" fillId="2" borderId="3" xfId="2" applyNumberFormat="1" applyFont="1" applyFill="1" applyBorder="1" applyAlignment="1">
      <alignment horizontal="center" vertical="center" wrapText="1"/>
    </xf>
    <xf numFmtId="2" fontId="14" fillId="2" borderId="3" xfId="2" applyNumberFormat="1" applyFont="1" applyFill="1" applyBorder="1" applyAlignment="1">
      <alignment horizontal="center" vertical="center"/>
    </xf>
    <xf numFmtId="0" fontId="14" fillId="2" borderId="3" xfId="2" applyFont="1" applyFill="1" applyBorder="1" applyAlignment="1">
      <alignment horizontal="center" vertical="center" wrapText="1"/>
    </xf>
    <xf numFmtId="0" fontId="16" fillId="2" borderId="1" xfId="2" applyFont="1" applyFill="1" applyBorder="1" applyAlignment="1">
      <alignment horizontal="center" vertical="center"/>
    </xf>
    <xf numFmtId="0" fontId="14" fillId="2" borderId="1" xfId="2" applyFont="1" applyFill="1" applyBorder="1" applyAlignment="1">
      <alignment horizontal="center" vertical="center"/>
    </xf>
    <xf numFmtId="0" fontId="31" fillId="25" borderId="44" xfId="0" applyFont="1" applyFill="1" applyBorder="1" applyAlignment="1">
      <alignment horizontal="center" vertical="center"/>
    </xf>
    <xf numFmtId="0" fontId="31" fillId="25" borderId="33" xfId="0" applyFont="1" applyFill="1" applyBorder="1" applyAlignment="1">
      <alignment vertical="center" wrapText="1"/>
    </xf>
    <xf numFmtId="0" fontId="31" fillId="25" borderId="48" xfId="0" applyFont="1" applyFill="1" applyBorder="1" applyAlignment="1">
      <alignment horizontal="center" vertical="center"/>
    </xf>
    <xf numFmtId="1" fontId="31" fillId="25" borderId="48" xfId="0" applyNumberFormat="1" applyFont="1" applyFill="1" applyBorder="1" applyAlignment="1">
      <alignment horizontal="center" vertical="center"/>
    </xf>
    <xf numFmtId="169" fontId="31" fillId="25" borderId="48" xfId="0" applyNumberFormat="1" applyFont="1" applyFill="1" applyBorder="1" applyAlignment="1">
      <alignment horizontal="center" vertical="center"/>
    </xf>
    <xf numFmtId="14" fontId="31" fillId="25" borderId="48" xfId="0" applyNumberFormat="1" applyFont="1" applyFill="1" applyBorder="1" applyAlignment="1">
      <alignment horizontal="center" vertical="center"/>
    </xf>
    <xf numFmtId="14" fontId="31" fillId="25" borderId="48" xfId="0" applyNumberFormat="1" applyFont="1" applyFill="1" applyBorder="1" applyAlignment="1">
      <alignment horizontal="center" vertical="center" wrapText="1"/>
    </xf>
    <xf numFmtId="0" fontId="14" fillId="25" borderId="48" xfId="0" applyFont="1" applyFill="1" applyBorder="1" applyAlignment="1">
      <alignment horizontal="center" vertical="center"/>
    </xf>
    <xf numFmtId="4" fontId="31" fillId="25" borderId="33" xfId="0" applyNumberFormat="1" applyFont="1" applyFill="1" applyBorder="1" applyAlignment="1">
      <alignment horizontal="center" vertical="center"/>
    </xf>
    <xf numFmtId="0" fontId="31" fillId="25" borderId="48" xfId="0" applyFont="1" applyFill="1" applyBorder="1" applyAlignment="1">
      <alignment vertical="center" wrapText="1"/>
    </xf>
    <xf numFmtId="0" fontId="66" fillId="25" borderId="33" xfId="0" applyFont="1" applyFill="1" applyBorder="1" applyAlignment="1">
      <alignment horizontal="center" vertical="center" wrapText="1"/>
    </xf>
    <xf numFmtId="49" fontId="14" fillId="2" borderId="35" xfId="0" applyNumberFormat="1" applyFont="1" applyFill="1" applyBorder="1" applyAlignment="1">
      <alignment vertical="center" wrapText="1"/>
    </xf>
    <xf numFmtId="0" fontId="14" fillId="2" borderId="34" xfId="0" applyNumberFormat="1" applyFont="1" applyFill="1" applyBorder="1" applyAlignment="1">
      <alignment horizontal="center" vertical="center"/>
    </xf>
    <xf numFmtId="164" fontId="14" fillId="2" borderId="34" xfId="0" applyNumberFormat="1" applyFont="1" applyFill="1" applyBorder="1" applyAlignment="1">
      <alignment horizontal="center" vertical="center"/>
    </xf>
    <xf numFmtId="2" fontId="14" fillId="2" borderId="34" xfId="0" applyNumberFormat="1" applyFont="1" applyFill="1" applyBorder="1" applyAlignment="1">
      <alignment horizontal="center" vertical="center"/>
    </xf>
    <xf numFmtId="2" fontId="15" fillId="2" borderId="34" xfId="0" applyNumberFormat="1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/>
    </xf>
    <xf numFmtId="0" fontId="16" fillId="2" borderId="34" xfId="0" applyFont="1" applyFill="1" applyBorder="1" applyAlignment="1">
      <alignment horizontal="center" vertical="center"/>
    </xf>
    <xf numFmtId="0" fontId="31" fillId="25" borderId="44" xfId="0" applyFont="1" applyFill="1" applyBorder="1" applyAlignment="1">
      <alignment horizontal="center" vertical="center" wrapText="1"/>
    </xf>
    <xf numFmtId="2" fontId="31" fillId="25" borderId="57" xfId="0" applyNumberFormat="1" applyFont="1" applyFill="1" applyBorder="1" applyAlignment="1">
      <alignment horizontal="center" vertical="center" wrapText="1"/>
    </xf>
    <xf numFmtId="14" fontId="31" fillId="25" borderId="33" xfId="0" applyNumberFormat="1" applyFont="1" applyFill="1" applyBorder="1" applyAlignment="1">
      <alignment horizontal="left" vertical="center"/>
    </xf>
    <xf numFmtId="164" fontId="31" fillId="25" borderId="33" xfId="0" applyNumberFormat="1" applyFont="1" applyFill="1" applyBorder="1" applyAlignment="1">
      <alignment horizontal="center"/>
    </xf>
    <xf numFmtId="0" fontId="31" fillId="25" borderId="33" xfId="0" applyFont="1" applyFill="1" applyBorder="1" applyAlignment="1">
      <alignment horizontal="center"/>
    </xf>
    <xf numFmtId="0" fontId="14" fillId="25" borderId="48" xfId="0" applyFont="1" applyFill="1" applyBorder="1" applyAlignment="1">
      <alignment horizontal="center" vertical="center" wrapText="1"/>
    </xf>
    <xf numFmtId="14" fontId="31" fillId="25" borderId="33" xfId="0" applyNumberFormat="1" applyFont="1" applyFill="1" applyBorder="1" applyAlignment="1">
      <alignment horizontal="left" vertical="top"/>
    </xf>
    <xf numFmtId="164" fontId="31" fillId="25" borderId="48" xfId="0" applyNumberFormat="1" applyFont="1" applyFill="1" applyBorder="1" applyAlignment="1">
      <alignment horizontal="center" vertical="center" wrapText="1"/>
    </xf>
    <xf numFmtId="4" fontId="31" fillId="25" borderId="48" xfId="0" applyNumberFormat="1" applyFont="1" applyFill="1" applyBorder="1" applyAlignment="1">
      <alignment horizontal="center" vertical="center" wrapText="1"/>
    </xf>
    <xf numFmtId="14" fontId="31" fillId="25" borderId="33" xfId="0" applyNumberFormat="1" applyFont="1" applyFill="1" applyBorder="1" applyAlignment="1">
      <alignment horizontal="center" vertical="center" wrapText="1"/>
    </xf>
    <xf numFmtId="0" fontId="65" fillId="25" borderId="57" xfId="0" applyFont="1" applyFill="1" applyBorder="1" applyAlignment="1">
      <alignment horizontal="center" vertical="center"/>
    </xf>
    <xf numFmtId="0" fontId="14" fillId="25" borderId="33" xfId="0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center" vertical="center"/>
    </xf>
    <xf numFmtId="0" fontId="15" fillId="2" borderId="46" xfId="0" applyNumberFormat="1" applyFont="1" applyFill="1" applyBorder="1" applyAlignment="1">
      <alignment horizontal="center" vertical="center"/>
    </xf>
    <xf numFmtId="2" fontId="15" fillId="2" borderId="47" xfId="0" applyNumberFormat="1" applyFont="1" applyFill="1" applyBorder="1" applyAlignment="1">
      <alignment horizontal="center" vertical="center"/>
    </xf>
    <xf numFmtId="0" fontId="31" fillId="25" borderId="33" xfId="0" applyFont="1" applyFill="1" applyBorder="1" applyAlignment="1">
      <alignment horizontal="left" vertical="center" wrapText="1"/>
    </xf>
    <xf numFmtId="14" fontId="66" fillId="25" borderId="33" xfId="0" applyNumberFormat="1" applyFont="1" applyFill="1" applyBorder="1" applyAlignment="1">
      <alignment horizontal="center" vertical="center"/>
    </xf>
    <xf numFmtId="49" fontId="66" fillId="25" borderId="33" xfId="0" applyNumberFormat="1" applyFont="1" applyFill="1" applyBorder="1" applyAlignment="1">
      <alignment horizontal="center" vertical="center"/>
    </xf>
    <xf numFmtId="2" fontId="66" fillId="25" borderId="33" xfId="0" applyNumberFormat="1" applyFont="1" applyFill="1" applyBorder="1" applyAlignment="1">
      <alignment horizontal="center" vertical="center"/>
    </xf>
    <xf numFmtId="0" fontId="14" fillId="2" borderId="40" xfId="0" applyNumberFormat="1" applyFont="1" applyFill="1" applyBorder="1" applyAlignment="1">
      <alignment horizontal="center" vertical="center"/>
    </xf>
    <xf numFmtId="0" fontId="15" fillId="2" borderId="40" xfId="0" applyFont="1" applyFill="1" applyBorder="1" applyAlignment="1">
      <alignment horizontal="center" vertical="center"/>
    </xf>
    <xf numFmtId="0" fontId="15" fillId="2" borderId="40" xfId="0" applyNumberFormat="1" applyFont="1" applyFill="1" applyBorder="1" applyAlignment="1">
      <alignment horizontal="center" vertical="center"/>
    </xf>
    <xf numFmtId="2" fontId="15" fillId="2" borderId="40" xfId="0" applyNumberFormat="1" applyFont="1" applyFill="1" applyBorder="1" applyAlignment="1">
      <alignment horizontal="center" vertical="center"/>
    </xf>
    <xf numFmtId="164" fontId="15" fillId="2" borderId="40" xfId="0" applyNumberFormat="1" applyFont="1" applyFill="1" applyBorder="1" applyAlignment="1">
      <alignment horizontal="center" vertical="center"/>
    </xf>
    <xf numFmtId="49" fontId="15" fillId="2" borderId="40" xfId="0" applyNumberFormat="1" applyFont="1" applyFill="1" applyBorder="1" applyAlignment="1">
      <alignment horizontal="center" vertical="center"/>
    </xf>
    <xf numFmtId="164" fontId="14" fillId="2" borderId="40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14" fontId="14" fillId="2" borderId="42" xfId="2" applyNumberFormat="1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center" vertical="center" wrapText="1"/>
    </xf>
    <xf numFmtId="16" fontId="14" fillId="2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4" fillId="2" borderId="40" xfId="0" applyFont="1" applyFill="1" applyBorder="1" applyAlignment="1">
      <alignment vertical="center" wrapText="1"/>
    </xf>
    <xf numFmtId="0" fontId="14" fillId="2" borderId="40" xfId="2" applyNumberFormat="1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textRotation="90" wrapText="1"/>
    </xf>
    <xf numFmtId="0" fontId="14" fillId="2" borderId="1" xfId="0" applyFont="1" applyFill="1" applyBorder="1" applyAlignment="1">
      <alignment horizontal="center" vertical="center" textRotation="90"/>
    </xf>
    <xf numFmtId="49" fontId="14" fillId="2" borderId="34" xfId="0" applyNumberFormat="1" applyFont="1" applyFill="1" applyBorder="1" applyAlignment="1">
      <alignment vertical="center" wrapText="1"/>
    </xf>
    <xf numFmtId="49" fontId="14" fillId="2" borderId="34" xfId="0" applyNumberFormat="1" applyFont="1" applyFill="1" applyBorder="1" applyAlignment="1">
      <alignment horizontal="left" vertical="center" wrapText="1"/>
    </xf>
    <xf numFmtId="1" fontId="14" fillId="2" borderId="34" xfId="0" applyNumberFormat="1" applyFont="1" applyFill="1" applyBorder="1" applyAlignment="1">
      <alignment horizontal="center" vertical="center"/>
    </xf>
    <xf numFmtId="14" fontId="14" fillId="2" borderId="34" xfId="0" applyNumberFormat="1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 textRotation="90" wrapText="1"/>
    </xf>
    <xf numFmtId="0" fontId="15" fillId="2" borderId="34" xfId="0" applyFont="1" applyFill="1" applyBorder="1" applyAlignment="1">
      <alignment horizontal="center" vertical="center" textRotation="90"/>
    </xf>
    <xf numFmtId="0" fontId="15" fillId="2" borderId="34" xfId="0" applyNumberFormat="1" applyFont="1" applyFill="1" applyBorder="1" applyAlignment="1">
      <alignment horizontal="center" vertical="center" wrapText="1"/>
    </xf>
    <xf numFmtId="0" fontId="14" fillId="2" borderId="34" xfId="0" applyNumberFormat="1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vertical="center" wrapText="1"/>
    </xf>
    <xf numFmtId="0" fontId="15" fillId="2" borderId="34" xfId="0" applyNumberFormat="1" applyFont="1" applyFill="1" applyBorder="1" applyAlignment="1">
      <alignment horizontal="center" vertical="center"/>
    </xf>
    <xf numFmtId="0" fontId="15" fillId="2" borderId="34" xfId="0" applyNumberFormat="1" applyFont="1" applyFill="1" applyBorder="1" applyAlignment="1">
      <alignment horizontal="center" vertical="center" textRotation="90"/>
    </xf>
    <xf numFmtId="164" fontId="15" fillId="2" borderId="34" xfId="0" applyNumberFormat="1" applyFont="1" applyFill="1" applyBorder="1" applyAlignment="1">
      <alignment horizontal="center" vertical="center"/>
    </xf>
    <xf numFmtId="1" fontId="15" fillId="2" borderId="34" xfId="0" applyNumberFormat="1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49" fontId="31" fillId="25" borderId="33" xfId="0" applyNumberFormat="1" applyFont="1" applyFill="1" applyBorder="1" applyAlignment="1">
      <alignment vertical="center" wrapText="1"/>
    </xf>
    <xf numFmtId="49" fontId="31" fillId="25" borderId="33" xfId="0" applyNumberFormat="1" applyFont="1" applyFill="1" applyBorder="1" applyAlignment="1">
      <alignment horizontal="center" vertical="center"/>
    </xf>
    <xf numFmtId="14" fontId="31" fillId="25" borderId="44" xfId="0" applyNumberFormat="1" applyFont="1" applyFill="1" applyBorder="1" applyAlignment="1">
      <alignment horizontal="center" vertical="center"/>
    </xf>
    <xf numFmtId="16" fontId="31" fillId="25" borderId="33" xfId="0" applyNumberFormat="1" applyFont="1" applyFill="1" applyBorder="1" applyAlignment="1">
      <alignment horizontal="center" vertical="center"/>
    </xf>
    <xf numFmtId="2" fontId="72" fillId="25" borderId="44" xfId="0" applyNumberFormat="1" applyFont="1" applyFill="1" applyBorder="1" applyAlignment="1">
      <alignment horizontal="center" vertical="center"/>
    </xf>
    <xf numFmtId="0" fontId="72" fillId="25" borderId="33" xfId="0" applyFont="1" applyFill="1" applyBorder="1" applyAlignment="1">
      <alignment vertical="center" wrapText="1"/>
    </xf>
    <xf numFmtId="2" fontId="72" fillId="25" borderId="33" xfId="0" applyNumberFormat="1" applyFont="1" applyFill="1" applyBorder="1" applyAlignment="1">
      <alignment horizontal="center" vertical="center"/>
    </xf>
    <xf numFmtId="0" fontId="31" fillId="25" borderId="57" xfId="0" applyFont="1" applyFill="1" applyBorder="1" applyAlignment="1">
      <alignment horizontal="left" vertical="center" wrapText="1"/>
    </xf>
    <xf numFmtId="0" fontId="73" fillId="25" borderId="33" xfId="0" applyFont="1" applyFill="1" applyBorder="1" applyAlignment="1">
      <alignment horizontal="left" vertical="center" wrapText="1"/>
    </xf>
    <xf numFmtId="14" fontId="66" fillId="25" borderId="33" xfId="0" applyNumberFormat="1" applyFont="1" applyFill="1" applyBorder="1" applyAlignment="1">
      <alignment horizontal="center" vertical="center" wrapText="1"/>
    </xf>
    <xf numFmtId="0" fontId="72" fillId="25" borderId="0" xfId="0" applyFont="1" applyFill="1" applyBorder="1" applyAlignment="1">
      <alignment vertical="center" wrapText="1"/>
    </xf>
    <xf numFmtId="0" fontId="31" fillId="25" borderId="57" xfId="0" applyFont="1" applyFill="1" applyBorder="1" applyAlignment="1">
      <alignment vertical="center" wrapText="1"/>
    </xf>
    <xf numFmtId="0" fontId="66" fillId="2" borderId="6" xfId="0" applyFont="1" applyFill="1" applyBorder="1" applyAlignment="1">
      <alignment horizontal="center" vertical="center"/>
    </xf>
    <xf numFmtId="0" fontId="66" fillId="2" borderId="1" xfId="0" applyFont="1" applyFill="1" applyBorder="1" applyAlignment="1">
      <alignment vertical="center" wrapText="1"/>
    </xf>
    <xf numFmtId="0" fontId="66" fillId="2" borderId="1" xfId="0" applyFont="1" applyFill="1" applyBorder="1" applyAlignment="1">
      <alignment horizontal="center" vertical="center" wrapText="1"/>
    </xf>
    <xf numFmtId="2" fontId="66" fillId="2" borderId="1" xfId="0" applyNumberFormat="1" applyFont="1" applyFill="1" applyBorder="1" applyAlignment="1">
      <alignment horizontal="center" vertical="center"/>
    </xf>
    <xf numFmtId="0" fontId="66" fillId="2" borderId="1" xfId="0" applyNumberFormat="1" applyFont="1" applyFill="1" applyBorder="1" applyAlignment="1">
      <alignment horizontal="center" vertical="center"/>
    </xf>
    <xf numFmtId="164" fontId="66" fillId="2" borderId="1" xfId="0" applyNumberFormat="1" applyFont="1" applyFill="1" applyBorder="1" applyAlignment="1">
      <alignment horizontal="center" vertical="center"/>
    </xf>
    <xf numFmtId="4" fontId="66" fillId="2" borderId="1" xfId="0" applyNumberFormat="1" applyFont="1" applyFill="1" applyBorder="1" applyAlignment="1">
      <alignment horizontal="center" vertical="center"/>
    </xf>
    <xf numFmtId="0" fontId="65" fillId="2" borderId="1" xfId="0" applyFont="1" applyFill="1" applyBorder="1" applyAlignment="1">
      <alignment horizontal="center" vertical="center"/>
    </xf>
    <xf numFmtId="0" fontId="66" fillId="2" borderId="1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/>
    </xf>
    <xf numFmtId="164" fontId="14" fillId="2" borderId="34" xfId="0" applyNumberFormat="1" applyFont="1" applyFill="1" applyBorder="1"/>
    <xf numFmtId="0" fontId="31" fillId="2" borderId="1" xfId="0" applyNumberFormat="1" applyFont="1" applyFill="1" applyBorder="1" applyAlignment="1">
      <alignment horizontal="center" vertical="center"/>
    </xf>
    <xf numFmtId="0" fontId="74" fillId="2" borderId="1" xfId="0" applyFont="1" applyFill="1" applyBorder="1" applyAlignment="1">
      <alignment vertical="center" wrapText="1"/>
    </xf>
    <xf numFmtId="1" fontId="14" fillId="2" borderId="40" xfId="2" applyNumberFormat="1" applyFont="1" applyFill="1" applyBorder="1" applyAlignment="1">
      <alignment horizontal="center" vertical="center"/>
    </xf>
    <xf numFmtId="0" fontId="66" fillId="2" borderId="34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vertical="center" wrapText="1"/>
    </xf>
    <xf numFmtId="0" fontId="14" fillId="2" borderId="34" xfId="0" applyFont="1" applyFill="1" applyBorder="1" applyAlignment="1">
      <alignment horizontal="center" vertical="center" wrapText="1"/>
    </xf>
    <xf numFmtId="164" fontId="14" fillId="2" borderId="3" xfId="0" applyNumberFormat="1" applyFont="1" applyFill="1" applyBorder="1" applyAlignment="1">
      <alignment horizontal="center" vertical="center"/>
    </xf>
    <xf numFmtId="49" fontId="14" fillId="2" borderId="34" xfId="0" applyNumberFormat="1" applyFont="1" applyFill="1" applyBorder="1" applyAlignment="1">
      <alignment horizontal="center" vertical="center" wrapText="1"/>
    </xf>
    <xf numFmtId="49" fontId="14" fillId="2" borderId="34" xfId="0" applyNumberFormat="1" applyFont="1" applyFill="1" applyBorder="1" applyAlignment="1">
      <alignment horizontal="center" vertical="center"/>
    </xf>
    <xf numFmtId="164" fontId="14" fillId="2" borderId="34" xfId="0" applyNumberFormat="1" applyFont="1" applyFill="1" applyBorder="1" applyAlignment="1">
      <alignment horizontal="center" vertical="center" wrapText="1"/>
    </xf>
    <xf numFmtId="0" fontId="14" fillId="2" borderId="42" xfId="0" applyFont="1" applyFill="1" applyBorder="1" applyAlignment="1">
      <alignment horizontal="left" vertical="center" wrapText="1"/>
    </xf>
    <xf numFmtId="2" fontId="14" fillId="2" borderId="3" xfId="0" applyNumberFormat="1" applyFont="1" applyFill="1" applyBorder="1" applyAlignment="1">
      <alignment horizontal="center" vertical="center"/>
    </xf>
    <xf numFmtId="178" fontId="14" fillId="2" borderId="3" xfId="0" applyNumberFormat="1" applyFont="1" applyFill="1" applyBorder="1" applyAlignment="1">
      <alignment horizontal="center" vertical="center"/>
    </xf>
    <xf numFmtId="1" fontId="14" fillId="2" borderId="3" xfId="0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14" fontId="14" fillId="2" borderId="3" xfId="0" applyNumberFormat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165" fontId="14" fillId="2" borderId="34" xfId="0" applyNumberFormat="1" applyFont="1" applyFill="1" applyBorder="1" applyAlignment="1">
      <alignment horizontal="center" vertical="center"/>
    </xf>
    <xf numFmtId="4" fontId="14" fillId="2" borderId="34" xfId="0" applyNumberFormat="1" applyFont="1" applyFill="1" applyBorder="1" applyAlignment="1">
      <alignment horizontal="center" vertical="center" wrapText="1"/>
    </xf>
    <xf numFmtId="49" fontId="14" fillId="2" borderId="42" xfId="0" applyNumberFormat="1" applyFont="1" applyFill="1" applyBorder="1" applyAlignment="1">
      <alignment horizontal="center" vertical="center" wrapText="1"/>
    </xf>
    <xf numFmtId="165" fontId="14" fillId="2" borderId="42" xfId="0" applyNumberFormat="1" applyFont="1" applyFill="1" applyBorder="1" applyAlignment="1">
      <alignment horizontal="center" vertical="center"/>
    </xf>
    <xf numFmtId="4" fontId="14" fillId="2" borderId="1" xfId="0" applyNumberFormat="1" applyFont="1" applyFill="1" applyBorder="1" applyAlignment="1">
      <alignment horizontal="center" vertical="center" wrapText="1"/>
    </xf>
    <xf numFmtId="4" fontId="14" fillId="2" borderId="42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vertical="center" wrapText="1"/>
    </xf>
    <xf numFmtId="176" fontId="14" fillId="2" borderId="1" xfId="0" applyNumberFormat="1" applyFont="1" applyFill="1" applyBorder="1" applyAlignment="1">
      <alignment horizontal="center" vertical="center"/>
    </xf>
    <xf numFmtId="4" fontId="14" fillId="2" borderId="34" xfId="0" applyNumberFormat="1" applyFont="1" applyFill="1" applyBorder="1" applyAlignment="1">
      <alignment horizontal="center" vertical="center"/>
    </xf>
    <xf numFmtId="165" fontId="14" fillId="2" borderId="1" xfId="0" applyNumberFormat="1" applyFont="1" applyFill="1" applyBorder="1" applyAlignment="1">
      <alignment horizontal="center" vertical="center"/>
    </xf>
    <xf numFmtId="49" fontId="14" fillId="2" borderId="30" xfId="0" applyNumberFormat="1" applyFont="1" applyFill="1" applyBorder="1" applyAlignment="1">
      <alignment vertical="center" wrapText="1"/>
    </xf>
    <xf numFmtId="0" fontId="14" fillId="2" borderId="30" xfId="0" applyNumberFormat="1" applyFont="1" applyFill="1" applyBorder="1" applyAlignment="1">
      <alignment horizontal="center" vertical="center"/>
    </xf>
    <xf numFmtId="49" fontId="14" fillId="2" borderId="30" xfId="0" applyNumberFormat="1" applyFont="1" applyFill="1" applyBorder="1" applyAlignment="1">
      <alignment horizontal="center" vertical="center" wrapText="1"/>
    </xf>
    <xf numFmtId="2" fontId="14" fillId="2" borderId="30" xfId="0" applyNumberFormat="1" applyFont="1" applyFill="1" applyBorder="1" applyAlignment="1">
      <alignment horizontal="center" vertical="center"/>
    </xf>
    <xf numFmtId="164" fontId="14" fillId="2" borderId="30" xfId="0" applyNumberFormat="1" applyFont="1" applyFill="1" applyBorder="1" applyAlignment="1">
      <alignment horizontal="center" vertical="center"/>
    </xf>
    <xf numFmtId="164" fontId="14" fillId="2" borderId="30" xfId="0" applyNumberFormat="1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/>
    </xf>
    <xf numFmtId="4" fontId="14" fillId="2" borderId="30" xfId="0" applyNumberFormat="1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 wrapText="1"/>
    </xf>
    <xf numFmtId="164" fontId="14" fillId="2" borderId="42" xfId="0" applyNumberFormat="1" applyFont="1" applyFill="1" applyBorder="1" applyAlignment="1">
      <alignment horizontal="center" vertical="center" wrapText="1"/>
    </xf>
    <xf numFmtId="4" fontId="14" fillId="2" borderId="42" xfId="0" applyNumberFormat="1" applyFont="1" applyFill="1" applyBorder="1" applyAlignment="1">
      <alignment horizontal="center" vertical="center" wrapText="1"/>
    </xf>
    <xf numFmtId="0" fontId="15" fillId="2" borderId="3" xfId="0" applyNumberFormat="1" applyFont="1" applyFill="1" applyBorder="1" applyAlignment="1">
      <alignment horizontal="center" vertical="center"/>
    </xf>
    <xf numFmtId="2" fontId="15" fillId="2" borderId="2" xfId="0" applyNumberFormat="1" applyFont="1" applyFill="1" applyBorder="1" applyAlignment="1">
      <alignment horizontal="center" vertical="center"/>
    </xf>
    <xf numFmtId="2" fontId="15" fillId="2" borderId="19" xfId="0" applyNumberFormat="1" applyFont="1" applyFill="1" applyBorder="1" applyAlignment="1">
      <alignment horizontal="center" vertical="center"/>
    </xf>
    <xf numFmtId="0" fontId="31" fillId="25" borderId="44" xfId="0" applyFont="1" applyFill="1" applyBorder="1" applyAlignment="1">
      <alignment vertical="center" wrapText="1"/>
    </xf>
    <xf numFmtId="164" fontId="31" fillId="25" borderId="58" xfId="0" applyNumberFormat="1" applyFont="1" applyFill="1" applyBorder="1" applyAlignment="1">
      <alignment horizontal="center" vertical="center" wrapText="1"/>
    </xf>
    <xf numFmtId="0" fontId="31" fillId="25" borderId="49" xfId="0" applyFont="1" applyFill="1" applyBorder="1" applyAlignment="1">
      <alignment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center" vertical="center" wrapText="1"/>
    </xf>
    <xf numFmtId="2" fontId="14" fillId="2" borderId="3" xfId="0" applyNumberFormat="1" applyFont="1" applyFill="1" applyBorder="1" applyAlignment="1">
      <alignment horizontal="center" vertical="center" wrapText="1"/>
    </xf>
    <xf numFmtId="164" fontId="14" fillId="2" borderId="3" xfId="0" applyNumberFormat="1" applyFont="1" applyFill="1" applyBorder="1" applyAlignment="1">
      <alignment horizontal="center" vertical="center" wrapText="1"/>
    </xf>
    <xf numFmtId="12" fontId="14" fillId="2" borderId="3" xfId="0" applyNumberFormat="1" applyFont="1" applyFill="1" applyBorder="1" applyAlignment="1">
      <alignment horizontal="center" vertical="center" wrapText="1"/>
    </xf>
    <xf numFmtId="167" fontId="14" fillId="2" borderId="3" xfId="0" applyNumberFormat="1" applyFont="1" applyFill="1" applyBorder="1" applyAlignment="1">
      <alignment horizontal="center" vertical="center" wrapText="1"/>
    </xf>
    <xf numFmtId="14" fontId="14" fillId="2" borderId="42" xfId="0" applyNumberFormat="1" applyFont="1" applyFill="1" applyBorder="1" applyAlignment="1">
      <alignment horizontal="center" vertical="center" wrapText="1"/>
    </xf>
    <xf numFmtId="16" fontId="14" fillId="2" borderId="42" xfId="0" applyNumberFormat="1" applyFont="1" applyFill="1" applyBorder="1" applyAlignment="1">
      <alignment horizontal="center" vertical="center" wrapText="1"/>
    </xf>
    <xf numFmtId="0" fontId="14" fillId="2" borderId="42" xfId="0" applyNumberFormat="1" applyFont="1" applyFill="1" applyBorder="1" applyAlignment="1">
      <alignment horizontal="center" vertical="center" wrapText="1"/>
    </xf>
    <xf numFmtId="2" fontId="14" fillId="2" borderId="42" xfId="0" applyNumberFormat="1" applyFont="1" applyFill="1" applyBorder="1" applyAlignment="1">
      <alignment horizontal="center" vertical="center" wrapText="1"/>
    </xf>
    <xf numFmtId="0" fontId="14" fillId="2" borderId="34" xfId="0" applyFont="1" applyFill="1" applyBorder="1" applyAlignment="1">
      <alignment horizontal="left" vertical="center" wrapText="1"/>
    </xf>
    <xf numFmtId="0" fontId="14" fillId="2" borderId="3" xfId="0" applyNumberFormat="1" applyFont="1" applyFill="1" applyBorder="1" applyAlignment="1">
      <alignment horizontal="center" vertical="center"/>
    </xf>
    <xf numFmtId="2" fontId="14" fillId="2" borderId="34" xfId="0" applyNumberFormat="1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left" vertical="center" wrapText="1"/>
    </xf>
    <xf numFmtId="49" fontId="14" fillId="2" borderId="42" xfId="0" applyNumberFormat="1" applyFont="1" applyFill="1" applyBorder="1" applyAlignment="1">
      <alignment horizontal="center" vertical="center"/>
    </xf>
    <xf numFmtId="49" fontId="14" fillId="2" borderId="3" xfId="0" applyNumberFormat="1" applyFont="1" applyFill="1" applyBorder="1" applyAlignment="1">
      <alignment horizontal="center" vertical="center"/>
    </xf>
    <xf numFmtId="2" fontId="75" fillId="2" borderId="42" xfId="0" applyNumberFormat="1" applyFont="1" applyFill="1" applyBorder="1" applyAlignment="1">
      <alignment horizontal="center" vertical="center" wrapText="1"/>
    </xf>
    <xf numFmtId="0" fontId="75" fillId="2" borderId="42" xfId="0" applyNumberFormat="1" applyFont="1" applyFill="1" applyBorder="1" applyAlignment="1">
      <alignment horizontal="center" vertical="center" wrapText="1"/>
    </xf>
    <xf numFmtId="0" fontId="31" fillId="25" borderId="58" xfId="0" applyFont="1" applyFill="1" applyBorder="1" applyAlignment="1">
      <alignment horizontal="center" vertical="center" wrapText="1"/>
    </xf>
    <xf numFmtId="2" fontId="31" fillId="25" borderId="48" xfId="0" applyNumberFormat="1" applyFont="1" applyFill="1" applyBorder="1" applyAlignment="1">
      <alignment horizontal="center" vertical="center" wrapText="1"/>
    </xf>
    <xf numFmtId="0" fontId="31" fillId="25" borderId="58" xfId="0" applyFont="1" applyFill="1" applyBorder="1" applyAlignment="1">
      <alignment horizontal="center" vertical="center"/>
    </xf>
    <xf numFmtId="14" fontId="31" fillId="25" borderId="48" xfId="0" applyNumberFormat="1" applyFont="1" applyFill="1" applyBorder="1" applyAlignment="1">
      <alignment horizontal="right" vertical="top" wrapText="1"/>
    </xf>
    <xf numFmtId="0" fontId="31" fillId="25" borderId="48" xfId="0" applyFont="1" applyFill="1" applyBorder="1" applyAlignment="1">
      <alignment horizontal="center" vertical="top" wrapText="1"/>
    </xf>
    <xf numFmtId="14" fontId="31" fillId="25" borderId="33" xfId="0" applyNumberFormat="1" applyFont="1" applyFill="1" applyBorder="1" applyAlignment="1">
      <alignment horizontal="right" vertical="center" wrapText="1"/>
    </xf>
    <xf numFmtId="49" fontId="15" fillId="2" borderId="1" xfId="0" applyNumberFormat="1" applyFont="1" applyFill="1" applyBorder="1" applyAlignment="1">
      <alignment vertical="center" wrapText="1"/>
    </xf>
    <xf numFmtId="0" fontId="14" fillId="2" borderId="1" xfId="4" applyNumberFormat="1" applyFont="1" applyFill="1" applyBorder="1" applyAlignment="1">
      <alignment horizontal="center" vertical="center"/>
    </xf>
    <xf numFmtId="3" fontId="14" fillId="2" borderId="1" xfId="4" applyNumberFormat="1" applyFont="1" applyFill="1" applyBorder="1" applyAlignment="1">
      <alignment horizontal="center" vertical="center" wrapText="1"/>
    </xf>
    <xf numFmtId="164" fontId="14" fillId="2" borderId="1" xfId="4" applyNumberFormat="1" applyFont="1" applyFill="1" applyBorder="1" applyAlignment="1">
      <alignment horizontal="center" vertical="center" wrapText="1"/>
    </xf>
    <xf numFmtId="0" fontId="16" fillId="2" borderId="1" xfId="4" applyFont="1" applyFill="1" applyBorder="1" applyAlignment="1">
      <alignment horizontal="center" vertical="center"/>
    </xf>
    <xf numFmtId="0" fontId="15" fillId="2" borderId="1" xfId="4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" fontId="74" fillId="2" borderId="1" xfId="0" applyNumberFormat="1" applyFont="1" applyFill="1" applyBorder="1" applyAlignment="1">
      <alignment horizontal="center" vertical="center" wrapText="1"/>
    </xf>
    <xf numFmtId="0" fontId="14" fillId="2" borderId="61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/>
    </xf>
    <xf numFmtId="16" fontId="31" fillId="25" borderId="33" xfId="0" applyNumberFormat="1" applyFont="1" applyFill="1" applyBorder="1" applyAlignment="1">
      <alignment horizontal="center" vertical="center" wrapText="1"/>
    </xf>
    <xf numFmtId="0" fontId="31" fillId="25" borderId="51" xfId="0" applyFont="1" applyFill="1" applyBorder="1" applyAlignment="1">
      <alignment horizontal="center" vertical="center"/>
    </xf>
    <xf numFmtId="0" fontId="31" fillId="25" borderId="42" xfId="0" applyFont="1" applyFill="1" applyBorder="1" applyAlignment="1">
      <alignment horizontal="center" vertical="center"/>
    </xf>
    <xf numFmtId="49" fontId="31" fillId="25" borderId="0" xfId="0" applyNumberFormat="1" applyFont="1" applyFill="1" applyBorder="1" applyAlignment="1">
      <alignment vertical="center" wrapText="1"/>
    </xf>
    <xf numFmtId="0" fontId="31" fillId="25" borderId="49" xfId="0" applyFont="1" applyFill="1" applyBorder="1" applyAlignment="1">
      <alignment horizontal="center" vertical="center"/>
    </xf>
    <xf numFmtId="49" fontId="72" fillId="25" borderId="33" xfId="0" applyNumberFormat="1" applyFont="1" applyFill="1" applyBorder="1" applyAlignment="1">
      <alignment vertical="center" wrapText="1"/>
    </xf>
    <xf numFmtId="49" fontId="31" fillId="25" borderId="33" xfId="0" applyNumberFormat="1" applyFont="1" applyFill="1" applyBorder="1" applyAlignment="1">
      <alignment horizontal="left" vertical="center" wrapText="1"/>
    </xf>
    <xf numFmtId="169" fontId="31" fillId="25" borderId="33" xfId="0" applyNumberFormat="1" applyFont="1" applyFill="1" applyBorder="1" applyAlignment="1">
      <alignment horizontal="center" vertical="center" wrapText="1"/>
    </xf>
    <xf numFmtId="49" fontId="72" fillId="25" borderId="33" xfId="0" applyNumberFormat="1" applyFont="1" applyFill="1" applyBorder="1" applyAlignment="1">
      <alignment horizontal="left" vertical="center" wrapText="1"/>
    </xf>
    <xf numFmtId="14" fontId="31" fillId="25" borderId="33" xfId="0" applyNumberFormat="1" applyFont="1" applyFill="1" applyBorder="1" applyAlignment="1">
      <alignment horizontal="left" vertical="center" wrapText="1"/>
    </xf>
    <xf numFmtId="0" fontId="31" fillId="25" borderId="50" xfId="0" applyFont="1" applyFill="1" applyBorder="1" applyAlignment="1">
      <alignment horizontal="left" vertical="center" wrapText="1"/>
    </xf>
    <xf numFmtId="0" fontId="31" fillId="25" borderId="50" xfId="0" applyFont="1" applyFill="1" applyBorder="1" applyAlignment="1">
      <alignment horizontal="center" vertical="center" wrapText="1"/>
    </xf>
    <xf numFmtId="2" fontId="31" fillId="25" borderId="50" xfId="0" applyNumberFormat="1" applyFont="1" applyFill="1" applyBorder="1" applyAlignment="1">
      <alignment horizontal="center" vertical="center" wrapText="1"/>
    </xf>
    <xf numFmtId="14" fontId="31" fillId="25" borderId="50" xfId="0" applyNumberFormat="1" applyFont="1" applyFill="1" applyBorder="1" applyAlignment="1">
      <alignment horizontal="center" vertical="center" wrapText="1"/>
    </xf>
    <xf numFmtId="14" fontId="31" fillId="25" borderId="50" xfId="0" applyNumberFormat="1" applyFont="1" applyFill="1" applyBorder="1" applyAlignment="1">
      <alignment horizontal="left" vertical="center" wrapText="1"/>
    </xf>
    <xf numFmtId="4" fontId="31" fillId="25" borderId="33" xfId="0" applyNumberFormat="1" applyFont="1" applyFill="1" applyBorder="1" applyAlignment="1">
      <alignment horizontal="left" vertical="center" wrapText="1"/>
    </xf>
    <xf numFmtId="49" fontId="72" fillId="25" borderId="33" xfId="0" applyNumberFormat="1" applyFont="1" applyFill="1" applyBorder="1" applyAlignment="1">
      <alignment horizontal="center" vertical="center" wrapText="1"/>
    </xf>
    <xf numFmtId="4" fontId="72" fillId="25" borderId="33" xfId="0" applyNumberFormat="1" applyFont="1" applyFill="1" applyBorder="1" applyAlignment="1">
      <alignment horizontal="center" vertical="center" wrapText="1"/>
    </xf>
    <xf numFmtId="14" fontId="72" fillId="25" borderId="33" xfId="0" applyNumberFormat="1" applyFont="1" applyFill="1" applyBorder="1" applyAlignment="1">
      <alignment horizontal="center" vertical="center" wrapText="1"/>
    </xf>
    <xf numFmtId="2" fontId="72" fillId="25" borderId="33" xfId="0" applyNumberFormat="1" applyFont="1" applyFill="1" applyBorder="1" applyAlignment="1">
      <alignment horizontal="center" vertical="center" wrapText="1"/>
    </xf>
    <xf numFmtId="164" fontId="15" fillId="2" borderId="31" xfId="0" applyNumberFormat="1" applyFont="1" applyFill="1" applyBorder="1" applyAlignment="1">
      <alignment horizontal="center" vertical="center"/>
    </xf>
    <xf numFmtId="164" fontId="14" fillId="2" borderId="34" xfId="0" applyNumberFormat="1" applyFont="1" applyFill="1" applyBorder="1" applyAlignment="1">
      <alignment horizontal="left" vertical="center"/>
    </xf>
    <xf numFmtId="0" fontId="14" fillId="2" borderId="34" xfId="0" applyFont="1" applyFill="1" applyBorder="1" applyAlignment="1">
      <alignment horizontal="left" vertical="center"/>
    </xf>
    <xf numFmtId="164" fontId="14" fillId="2" borderId="34" xfId="0" applyNumberFormat="1" applyFont="1" applyFill="1" applyBorder="1" applyAlignment="1">
      <alignment horizontal="justify" vertical="center"/>
    </xf>
    <xf numFmtId="0" fontId="31" fillId="25" borderId="57" xfId="0" applyFont="1" applyFill="1" applyBorder="1" applyAlignment="1">
      <alignment horizontal="center" vertical="center" wrapText="1"/>
    </xf>
    <xf numFmtId="4" fontId="31" fillId="25" borderId="48" xfId="0" applyNumberFormat="1" applyFont="1" applyFill="1" applyBorder="1" applyAlignment="1">
      <alignment horizontal="center" vertical="center"/>
    </xf>
    <xf numFmtId="4" fontId="31" fillId="25" borderId="57" xfId="0" applyNumberFormat="1" applyFont="1" applyFill="1" applyBorder="1" applyAlignment="1">
      <alignment horizontal="center" vertical="center"/>
    </xf>
    <xf numFmtId="4" fontId="31" fillId="25" borderId="57" xfId="0" applyNumberFormat="1" applyFont="1" applyFill="1" applyBorder="1" applyAlignment="1">
      <alignment horizontal="center" vertical="center" wrapText="1"/>
    </xf>
    <xf numFmtId="1" fontId="72" fillId="25" borderId="48" xfId="0" applyNumberFormat="1" applyFont="1" applyFill="1" applyBorder="1" applyAlignment="1">
      <alignment horizontal="center" vertical="center" shrinkToFit="1"/>
    </xf>
    <xf numFmtId="0" fontId="31" fillId="25" borderId="48" xfId="0" applyFont="1" applyFill="1" applyBorder="1" applyAlignment="1">
      <alignment horizontal="left" vertical="top" wrapText="1"/>
    </xf>
    <xf numFmtId="0" fontId="31" fillId="25" borderId="49" xfId="0" applyFont="1" applyFill="1" applyBorder="1" applyAlignment="1">
      <alignment horizontal="center" vertical="center" wrapText="1"/>
    </xf>
    <xf numFmtId="2" fontId="72" fillId="25" borderId="33" xfId="0" applyNumberFormat="1" applyFont="1" applyFill="1" applyBorder="1" applyAlignment="1">
      <alignment horizontal="center" vertical="top" shrinkToFit="1"/>
    </xf>
    <xf numFmtId="172" fontId="72" fillId="25" borderId="33" xfId="0" applyNumberFormat="1" applyFont="1" applyFill="1" applyBorder="1" applyAlignment="1">
      <alignment horizontal="center" vertical="center" wrapText="1"/>
    </xf>
    <xf numFmtId="14" fontId="72" fillId="25" borderId="44" xfId="0" applyNumberFormat="1" applyFont="1" applyFill="1" applyBorder="1" applyAlignment="1">
      <alignment horizontal="center" vertical="top" shrinkToFit="1"/>
    </xf>
    <xf numFmtId="14" fontId="31" fillId="25" borderId="33" xfId="0" applyNumberFormat="1" applyFont="1" applyFill="1" applyBorder="1" applyAlignment="1">
      <alignment horizontal="center" vertical="top" wrapText="1"/>
    </xf>
    <xf numFmtId="0" fontId="31" fillId="25" borderId="33" xfId="0" applyFont="1" applyFill="1" applyBorder="1" applyAlignment="1">
      <alignment horizontal="center" vertical="top" wrapText="1"/>
    </xf>
    <xf numFmtId="0" fontId="72" fillId="25" borderId="33" xfId="0" applyFont="1" applyFill="1" applyBorder="1" applyAlignment="1">
      <alignment horizontal="center" vertical="top"/>
    </xf>
    <xf numFmtId="0" fontId="72" fillId="25" borderId="33" xfId="0" applyFont="1" applyFill="1" applyBorder="1" applyAlignment="1">
      <alignment horizontal="center" vertical="top" shrinkToFit="1"/>
    </xf>
    <xf numFmtId="14" fontId="72" fillId="25" borderId="33" xfId="0" applyNumberFormat="1" applyFont="1" applyFill="1" applyBorder="1" applyAlignment="1">
      <alignment horizontal="center" vertical="top" shrinkToFit="1"/>
    </xf>
    <xf numFmtId="172" fontId="31" fillId="25" borderId="33" xfId="0" applyNumberFormat="1" applyFont="1" applyFill="1" applyBorder="1" applyAlignment="1">
      <alignment horizontal="center" vertical="center"/>
    </xf>
    <xf numFmtId="172" fontId="72" fillId="25" borderId="33" xfId="0" applyNumberFormat="1" applyFont="1" applyFill="1" applyBorder="1" applyAlignment="1">
      <alignment horizontal="center" vertical="top" wrapText="1"/>
    </xf>
    <xf numFmtId="171" fontId="72" fillId="25" borderId="33" xfId="0" applyNumberFormat="1" applyFont="1" applyFill="1" applyBorder="1" applyAlignment="1">
      <alignment horizontal="center" vertical="top" wrapText="1"/>
    </xf>
    <xf numFmtId="0" fontId="76" fillId="25" borderId="48" xfId="0" applyFont="1" applyFill="1" applyBorder="1" applyAlignment="1">
      <alignment horizontal="center" vertical="center" wrapText="1"/>
    </xf>
    <xf numFmtId="0" fontId="76" fillId="25" borderId="33" xfId="0" applyFont="1" applyFill="1" applyBorder="1" applyAlignment="1">
      <alignment horizontal="center" vertical="center" wrapText="1"/>
    </xf>
    <xf numFmtId="1" fontId="72" fillId="25" borderId="33" xfId="0" applyNumberFormat="1" applyFont="1" applyFill="1" applyBorder="1" applyAlignment="1">
      <alignment horizontal="center" vertical="center" shrinkToFit="1"/>
    </xf>
    <xf numFmtId="0" fontId="31" fillId="25" borderId="33" xfId="0" applyFont="1" applyFill="1" applyBorder="1" applyAlignment="1">
      <alignment horizontal="left" vertical="top" wrapText="1"/>
    </xf>
    <xf numFmtId="0" fontId="66" fillId="25" borderId="48" xfId="0" applyFont="1" applyFill="1" applyBorder="1" applyAlignment="1">
      <alignment horizontal="center" vertical="top" wrapText="1"/>
    </xf>
    <xf numFmtId="0" fontId="72" fillId="25" borderId="33" xfId="0" applyFont="1" applyFill="1" applyBorder="1" applyAlignment="1">
      <alignment horizontal="left" vertical="top" wrapText="1"/>
    </xf>
    <xf numFmtId="0" fontId="72" fillId="25" borderId="33" xfId="0" applyFont="1" applyFill="1" applyBorder="1" applyAlignment="1">
      <alignment horizontal="center" wrapText="1"/>
    </xf>
    <xf numFmtId="0" fontId="76" fillId="25" borderId="33" xfId="0" applyFont="1" applyFill="1" applyBorder="1" applyAlignment="1">
      <alignment horizontal="center" vertical="center"/>
    </xf>
    <xf numFmtId="177" fontId="72" fillId="25" borderId="44" xfId="0" applyNumberFormat="1" applyFont="1" applyFill="1" applyBorder="1" applyAlignment="1">
      <alignment horizontal="center" vertical="center" shrinkToFit="1"/>
    </xf>
    <xf numFmtId="173" fontId="72" fillId="25" borderId="33" xfId="0" applyNumberFormat="1" applyFont="1" applyFill="1" applyBorder="1" applyAlignment="1">
      <alignment horizontal="center" vertical="top" wrapText="1"/>
    </xf>
    <xf numFmtId="2" fontId="72" fillId="25" borderId="33" xfId="0" applyNumberFormat="1" applyFont="1" applyFill="1" applyBorder="1" applyAlignment="1">
      <alignment horizontal="center" vertical="center" shrinkToFit="1"/>
    </xf>
    <xf numFmtId="14" fontId="72" fillId="25" borderId="33" xfId="0" applyNumberFormat="1" applyFont="1" applyFill="1" applyBorder="1" applyAlignment="1">
      <alignment horizontal="center" vertical="center" shrinkToFit="1"/>
    </xf>
    <xf numFmtId="0" fontId="72" fillId="25" borderId="33" xfId="0" applyFont="1" applyFill="1" applyBorder="1" applyAlignment="1">
      <alignment horizontal="center" vertical="center" shrinkToFit="1"/>
    </xf>
    <xf numFmtId="171" fontId="72" fillId="25" borderId="33" xfId="0" applyNumberFormat="1" applyFont="1" applyFill="1" applyBorder="1" applyAlignment="1">
      <alignment horizontal="center" vertical="center" wrapText="1"/>
    </xf>
    <xf numFmtId="0" fontId="72" fillId="25" borderId="33" xfId="0" applyFont="1" applyFill="1" applyBorder="1" applyAlignment="1">
      <alignment horizontal="left" vertical="center" wrapText="1"/>
    </xf>
    <xf numFmtId="1" fontId="72" fillId="25" borderId="44" xfId="0" applyNumberFormat="1" applyFont="1" applyFill="1" applyBorder="1" applyAlignment="1">
      <alignment horizontal="center" vertical="center" shrinkToFit="1"/>
    </xf>
    <xf numFmtId="0" fontId="31" fillId="25" borderId="51" xfId="0" applyFont="1" applyFill="1" applyBorder="1" applyAlignment="1">
      <alignment horizontal="center" vertical="center" wrapText="1"/>
    </xf>
    <xf numFmtId="2" fontId="72" fillId="25" borderId="50" xfId="0" applyNumberFormat="1" applyFont="1" applyFill="1" applyBorder="1" applyAlignment="1">
      <alignment horizontal="center" vertical="center" shrinkToFit="1"/>
    </xf>
    <xf numFmtId="14" fontId="72" fillId="25" borderId="50" xfId="0" applyNumberFormat="1" applyFont="1" applyFill="1" applyBorder="1" applyAlignment="1">
      <alignment horizontal="center" vertical="center" shrinkToFit="1"/>
    </xf>
    <xf numFmtId="0" fontId="72" fillId="25" borderId="50" xfId="0" applyFont="1" applyFill="1" applyBorder="1" applyAlignment="1">
      <alignment horizontal="center" vertical="center" wrapText="1"/>
    </xf>
    <xf numFmtId="0" fontId="72" fillId="25" borderId="50" xfId="0" applyFont="1" applyFill="1" applyBorder="1" applyAlignment="1">
      <alignment horizontal="center" vertical="center" shrinkToFit="1"/>
    </xf>
    <xf numFmtId="49" fontId="31" fillId="25" borderId="57" xfId="0" applyNumberFormat="1" applyFont="1" applyFill="1" applyBorder="1" applyAlignment="1">
      <alignment vertical="center" wrapText="1"/>
    </xf>
    <xf numFmtId="164" fontId="31" fillId="25" borderId="33" xfId="0" applyNumberFormat="1" applyFont="1" applyFill="1" applyBorder="1" applyAlignment="1">
      <alignment horizontal="center" vertical="center"/>
    </xf>
    <xf numFmtId="180" fontId="31" fillId="25" borderId="33" xfId="0" applyNumberFormat="1" applyFont="1" applyFill="1" applyBorder="1" applyAlignment="1">
      <alignment horizontal="center" vertical="center" wrapText="1"/>
    </xf>
    <xf numFmtId="49" fontId="31" fillId="25" borderId="59" xfId="0" applyNumberFormat="1" applyFont="1" applyFill="1" applyBorder="1" applyAlignment="1">
      <alignment vertical="center" wrapText="1"/>
    </xf>
    <xf numFmtId="0" fontId="14" fillId="25" borderId="33" xfId="0" applyFont="1" applyFill="1" applyBorder="1" applyAlignment="1">
      <alignment horizontal="center" vertical="center" wrapText="1"/>
    </xf>
    <xf numFmtId="180" fontId="31" fillId="25" borderId="33" xfId="0" applyNumberFormat="1" applyFont="1" applyFill="1" applyBorder="1" applyAlignment="1">
      <alignment horizontal="center" vertical="center"/>
    </xf>
    <xf numFmtId="49" fontId="31" fillId="25" borderId="59" xfId="0" applyNumberFormat="1" applyFont="1" applyFill="1" applyBorder="1" applyAlignment="1">
      <alignment horizontal="center" vertical="center"/>
    </xf>
    <xf numFmtId="49" fontId="31" fillId="25" borderId="0" xfId="0" applyNumberFormat="1" applyFont="1" applyFill="1" applyBorder="1" applyAlignment="1">
      <alignment horizontal="center" vertical="center"/>
    </xf>
    <xf numFmtId="49" fontId="31" fillId="25" borderId="57" xfId="0" applyNumberFormat="1" applyFont="1" applyFill="1" applyBorder="1" applyAlignment="1">
      <alignment horizontal="center" vertical="center"/>
    </xf>
    <xf numFmtId="180" fontId="14" fillId="25" borderId="33" xfId="0" applyNumberFormat="1" applyFont="1" applyFill="1" applyBorder="1" applyAlignment="1">
      <alignment horizontal="center" vertical="center" wrapText="1"/>
    </xf>
    <xf numFmtId="14" fontId="14" fillId="25" borderId="33" xfId="0" applyNumberFormat="1" applyFont="1" applyFill="1" applyBorder="1" applyAlignment="1">
      <alignment horizontal="center" vertical="center" wrapText="1"/>
    </xf>
    <xf numFmtId="49" fontId="31" fillId="25" borderId="57" xfId="0" applyNumberFormat="1" applyFont="1" applyFill="1" applyBorder="1" applyAlignment="1">
      <alignment horizontal="center" vertical="center" wrapText="1"/>
    </xf>
    <xf numFmtId="49" fontId="31" fillId="25" borderId="33" xfId="0" applyNumberFormat="1" applyFont="1" applyFill="1" applyBorder="1" applyAlignment="1">
      <alignment horizontal="left" vertical="center"/>
    </xf>
    <xf numFmtId="0" fontId="31" fillId="25" borderId="33" xfId="0" applyFont="1" applyFill="1" applyBorder="1" applyAlignment="1">
      <alignment horizontal="left" vertical="center"/>
    </xf>
    <xf numFmtId="180" fontId="31" fillId="25" borderId="33" xfId="0" applyNumberFormat="1" applyFont="1" applyFill="1" applyBorder="1" applyAlignment="1">
      <alignment horizontal="left" vertical="center"/>
    </xf>
    <xf numFmtId="164" fontId="31" fillId="25" borderId="33" xfId="0" applyNumberFormat="1" applyFont="1" applyFill="1" applyBorder="1" applyAlignment="1">
      <alignment horizontal="left" vertical="center" wrapText="1"/>
    </xf>
    <xf numFmtId="2" fontId="31" fillId="25" borderId="33" xfId="0" applyNumberFormat="1" applyFont="1" applyFill="1" applyBorder="1" applyAlignment="1">
      <alignment horizontal="left" vertical="center"/>
    </xf>
    <xf numFmtId="0" fontId="77" fillId="2" borderId="33" xfId="0" applyFont="1" applyFill="1" applyBorder="1" applyAlignment="1">
      <alignment vertical="center" wrapText="1"/>
    </xf>
    <xf numFmtId="0" fontId="78" fillId="2" borderId="57" xfId="0" applyFont="1" applyFill="1" applyBorder="1" applyAlignment="1">
      <alignment vertical="center"/>
    </xf>
    <xf numFmtId="1" fontId="77" fillId="26" borderId="57" xfId="0" applyNumberFormat="1" applyFont="1" applyFill="1" applyBorder="1" applyAlignment="1">
      <alignment horizontal="center" vertical="center"/>
    </xf>
    <xf numFmtId="2" fontId="77" fillId="26" borderId="57" xfId="0" applyNumberFormat="1" applyFont="1" applyFill="1" applyBorder="1" applyAlignment="1">
      <alignment horizontal="center" vertical="center"/>
    </xf>
    <xf numFmtId="180" fontId="77" fillId="26" borderId="33" xfId="0" applyNumberFormat="1" applyFont="1" applyFill="1" applyBorder="1" applyAlignment="1">
      <alignment horizontal="left" vertical="center"/>
    </xf>
    <xf numFmtId="164" fontId="77" fillId="26" borderId="57" xfId="0" applyNumberFormat="1" applyFont="1" applyFill="1" applyBorder="1" applyAlignment="1">
      <alignment horizontal="right" vertical="center"/>
    </xf>
    <xf numFmtId="0" fontId="79" fillId="2" borderId="57" xfId="0" applyFont="1" applyFill="1" applyBorder="1" applyAlignment="1">
      <alignment horizontal="center" vertical="center"/>
    </xf>
    <xf numFmtId="0" fontId="79" fillId="2" borderId="33" xfId="0" applyFont="1" applyFill="1" applyBorder="1" applyAlignment="1">
      <alignment horizontal="center" vertical="center"/>
    </xf>
    <xf numFmtId="0" fontId="77" fillId="2" borderId="57" xfId="0" applyFont="1" applyFill="1" applyBorder="1" applyAlignment="1">
      <alignment horizontal="right" vertical="center"/>
    </xf>
    <xf numFmtId="0" fontId="78" fillId="2" borderId="58" xfId="0" applyFont="1" applyFill="1" applyBorder="1" applyAlignment="1">
      <alignment vertical="center"/>
    </xf>
    <xf numFmtId="1" fontId="77" fillId="26" borderId="58" xfId="0" applyNumberFormat="1" applyFont="1" applyFill="1" applyBorder="1" applyAlignment="1">
      <alignment horizontal="center" vertical="center"/>
    </xf>
    <xf numFmtId="2" fontId="77" fillId="26" borderId="58" xfId="0" applyNumberFormat="1" applyFont="1" applyFill="1" applyBorder="1" applyAlignment="1">
      <alignment horizontal="center" vertical="center"/>
    </xf>
    <xf numFmtId="180" fontId="77" fillId="26" borderId="48" xfId="0" applyNumberFormat="1" applyFont="1" applyFill="1" applyBorder="1" applyAlignment="1">
      <alignment horizontal="left" vertical="center"/>
    </xf>
    <xf numFmtId="164" fontId="77" fillId="26" borderId="58" xfId="0" applyNumberFormat="1" applyFont="1" applyFill="1" applyBorder="1" applyAlignment="1">
      <alignment horizontal="right" vertical="center"/>
    </xf>
    <xf numFmtId="0" fontId="79" fillId="2" borderId="58" xfId="0" applyFont="1" applyFill="1" applyBorder="1" applyAlignment="1">
      <alignment horizontal="center" vertical="center"/>
    </xf>
    <xf numFmtId="0" fontId="79" fillId="2" borderId="48" xfId="0" applyFont="1" applyFill="1" applyBorder="1" applyAlignment="1">
      <alignment horizontal="center" vertical="center"/>
    </xf>
    <xf numFmtId="0" fontId="77" fillId="2" borderId="58" xfId="0" applyFont="1" applyFill="1" applyBorder="1" applyAlignment="1">
      <alignment horizontal="right" vertical="center"/>
    </xf>
    <xf numFmtId="0" fontId="77" fillId="2" borderId="57" xfId="0" applyFont="1" applyFill="1" applyBorder="1" applyAlignment="1">
      <alignment vertical="center" wrapText="1"/>
    </xf>
    <xf numFmtId="0" fontId="77" fillId="2" borderId="58" xfId="0" applyFont="1" applyFill="1" applyBorder="1" applyAlignment="1">
      <alignment vertical="center" wrapText="1"/>
    </xf>
    <xf numFmtId="0" fontId="79" fillId="2" borderId="33" xfId="0" applyFont="1" applyFill="1" applyBorder="1" applyAlignment="1">
      <alignment horizontal="center" vertical="center" wrapText="1"/>
    </xf>
    <xf numFmtId="0" fontId="79" fillId="2" borderId="57" xfId="0" applyFont="1" applyFill="1" applyBorder="1" applyAlignment="1">
      <alignment horizontal="center" vertical="center" wrapText="1"/>
    </xf>
    <xf numFmtId="0" fontId="77" fillId="2" borderId="59" xfId="0" applyFont="1" applyFill="1" applyBorder="1" applyAlignment="1">
      <alignment vertical="center"/>
    </xf>
    <xf numFmtId="0" fontId="78" fillId="2" borderId="33" xfId="0" applyFont="1" applyFill="1" applyBorder="1" applyAlignment="1">
      <alignment vertical="center"/>
    </xf>
    <xf numFmtId="0" fontId="77" fillId="2" borderId="33" xfId="0" applyFont="1" applyFill="1" applyBorder="1" applyAlignment="1">
      <alignment horizontal="left" vertical="center" wrapText="1"/>
    </xf>
    <xf numFmtId="1" fontId="78" fillId="2" borderId="59" xfId="0" applyNumberFormat="1" applyFont="1" applyFill="1" applyBorder="1" applyAlignment="1">
      <alignment horizontal="center" vertical="center"/>
    </xf>
    <xf numFmtId="2" fontId="77" fillId="26" borderId="48" xfId="0" applyNumberFormat="1" applyFont="1" applyFill="1" applyBorder="1" applyAlignment="1">
      <alignment horizontal="center" vertical="center"/>
    </xf>
    <xf numFmtId="0" fontId="77" fillId="2" borderId="48" xfId="0" applyFont="1" applyFill="1" applyBorder="1" applyAlignment="1">
      <alignment horizontal="left" vertical="center" wrapText="1"/>
    </xf>
    <xf numFmtId="1" fontId="78" fillId="2" borderId="60" xfId="0" applyNumberFormat="1" applyFont="1" applyFill="1" applyBorder="1" applyAlignment="1">
      <alignment horizontal="center" vertical="center"/>
    </xf>
    <xf numFmtId="2" fontId="77" fillId="26" borderId="33" xfId="0" applyNumberFormat="1" applyFont="1" applyFill="1" applyBorder="1" applyAlignment="1">
      <alignment horizontal="center" vertical="center"/>
    </xf>
    <xf numFmtId="0" fontId="77" fillId="2" borderId="48" xfId="0" applyFont="1" applyFill="1" applyBorder="1" applyAlignment="1">
      <alignment vertical="center" wrapText="1"/>
    </xf>
    <xf numFmtId="1" fontId="78" fillId="2" borderId="57" xfId="0" applyNumberFormat="1" applyFont="1" applyFill="1" applyBorder="1" applyAlignment="1">
      <alignment horizontal="center" vertical="center"/>
    </xf>
    <xf numFmtId="1" fontId="78" fillId="2" borderId="58" xfId="0" applyNumberFormat="1" applyFont="1" applyFill="1" applyBorder="1" applyAlignment="1">
      <alignment horizontal="center" vertical="center"/>
    </xf>
    <xf numFmtId="0" fontId="77" fillId="2" borderId="57" xfId="0" applyFont="1" applyFill="1" applyBorder="1" applyAlignment="1">
      <alignment vertical="center"/>
    </xf>
    <xf numFmtId="1" fontId="78" fillId="26" borderId="57" xfId="0" applyNumberFormat="1" applyFont="1" applyFill="1" applyBorder="1" applyAlignment="1">
      <alignment horizontal="center" vertical="center"/>
    </xf>
    <xf numFmtId="0" fontId="77" fillId="2" borderId="33" xfId="0" applyFont="1" applyFill="1" applyBorder="1" applyAlignment="1">
      <alignment vertical="center"/>
    </xf>
    <xf numFmtId="0" fontId="77" fillId="2" borderId="48" xfId="0" applyFont="1" applyFill="1" applyBorder="1" applyAlignment="1">
      <alignment vertical="center"/>
    </xf>
    <xf numFmtId="1" fontId="78" fillId="26" borderId="58" xfId="0" applyNumberFormat="1" applyFont="1" applyFill="1" applyBorder="1" applyAlignment="1">
      <alignment horizontal="center" vertical="center"/>
    </xf>
    <xf numFmtId="0" fontId="77" fillId="2" borderId="58" xfId="0" applyFont="1" applyFill="1" applyBorder="1" applyAlignment="1">
      <alignment vertical="center"/>
    </xf>
    <xf numFmtId="0" fontId="77" fillId="2" borderId="0" xfId="0" applyFont="1" applyFill="1" applyAlignment="1">
      <alignment vertical="center" wrapText="1"/>
    </xf>
    <xf numFmtId="0" fontId="79" fillId="26" borderId="57" xfId="0" applyFont="1" applyFill="1" applyBorder="1" applyAlignment="1">
      <alignment horizontal="center" vertical="center"/>
    </xf>
    <xf numFmtId="1" fontId="77" fillId="26" borderId="57" xfId="0" applyNumberFormat="1" applyFont="1" applyFill="1" applyBorder="1" applyAlignment="1">
      <alignment horizontal="center" vertical="center" wrapText="1"/>
    </xf>
    <xf numFmtId="0" fontId="77" fillId="26" borderId="33" xfId="0" applyFont="1" applyFill="1" applyBorder="1" applyAlignment="1">
      <alignment horizontal="left" vertical="center" wrapText="1"/>
    </xf>
    <xf numFmtId="1" fontId="77" fillId="2" borderId="57" xfId="0" applyNumberFormat="1" applyFont="1" applyFill="1" applyBorder="1" applyAlignment="1">
      <alignment horizontal="center" vertical="center"/>
    </xf>
    <xf numFmtId="1" fontId="78" fillId="26" borderId="57" xfId="0" applyNumberFormat="1" applyFont="1" applyFill="1" applyBorder="1" applyAlignment="1">
      <alignment horizontal="center" vertical="center" wrapText="1"/>
    </xf>
    <xf numFmtId="182" fontId="77" fillId="26" borderId="33" xfId="0" applyNumberFormat="1" applyFont="1" applyFill="1" applyBorder="1" applyAlignment="1">
      <alignment horizontal="left" vertical="center"/>
    </xf>
    <xf numFmtId="0" fontId="77" fillId="2" borderId="57" xfId="0" applyFont="1" applyFill="1" applyBorder="1" applyAlignment="1">
      <alignment horizontal="left" vertical="center"/>
    </xf>
    <xf numFmtId="2" fontId="77" fillId="2" borderId="57" xfId="0" applyNumberFormat="1" applyFont="1" applyFill="1" applyBorder="1" applyAlignment="1">
      <alignment horizontal="center" vertical="center"/>
    </xf>
    <xf numFmtId="182" fontId="77" fillId="2" borderId="33" xfId="0" applyNumberFormat="1" applyFont="1" applyFill="1" applyBorder="1" applyAlignment="1">
      <alignment horizontal="left" vertical="center"/>
    </xf>
    <xf numFmtId="164" fontId="77" fillId="2" borderId="57" xfId="0" applyNumberFormat="1" applyFont="1" applyFill="1" applyBorder="1" applyAlignment="1">
      <alignment horizontal="left" vertical="center"/>
    </xf>
    <xf numFmtId="0" fontId="77" fillId="2" borderId="58" xfId="0" applyFont="1" applyFill="1" applyBorder="1" applyAlignment="1">
      <alignment horizontal="left" vertical="center"/>
    </xf>
    <xf numFmtId="2" fontId="77" fillId="2" borderId="58" xfId="0" applyNumberFormat="1" applyFont="1" applyFill="1" applyBorder="1" applyAlignment="1">
      <alignment horizontal="center" vertical="center"/>
    </xf>
    <xf numFmtId="182" fontId="77" fillId="2" borderId="48" xfId="0" applyNumberFormat="1" applyFont="1" applyFill="1" applyBorder="1" applyAlignment="1">
      <alignment horizontal="left" vertical="center"/>
    </xf>
    <xf numFmtId="164" fontId="77" fillId="2" borderId="58" xfId="0" applyNumberFormat="1" applyFont="1" applyFill="1" applyBorder="1" applyAlignment="1">
      <alignment horizontal="left" vertical="center"/>
    </xf>
    <xf numFmtId="0" fontId="79" fillId="2" borderId="58" xfId="0" applyFont="1" applyFill="1" applyBorder="1" applyAlignment="1">
      <alignment horizontal="center" vertical="center" wrapText="1"/>
    </xf>
    <xf numFmtId="0" fontId="78" fillId="2" borderId="58" xfId="0" applyFont="1" applyFill="1" applyBorder="1" applyAlignment="1">
      <alignment horizontal="left" vertical="center"/>
    </xf>
    <xf numFmtId="0" fontId="78" fillId="2" borderId="33" xfId="0" applyFont="1" applyFill="1" applyBorder="1" applyAlignment="1">
      <alignment horizontal="left" vertical="center"/>
    </xf>
    <xf numFmtId="182" fontId="78" fillId="2" borderId="33" xfId="0" applyNumberFormat="1" applyFont="1" applyFill="1" applyBorder="1" applyAlignment="1">
      <alignment horizontal="left" vertical="center"/>
    </xf>
    <xf numFmtId="182" fontId="78" fillId="2" borderId="48" xfId="0" applyNumberFormat="1" applyFont="1" applyFill="1" applyBorder="1" applyAlignment="1">
      <alignment horizontal="left" vertical="center"/>
    </xf>
    <xf numFmtId="0" fontId="77" fillId="2" borderId="48" xfId="0" applyFont="1" applyFill="1" applyBorder="1" applyAlignment="1">
      <alignment horizontal="left" vertical="center"/>
    </xf>
    <xf numFmtId="1" fontId="78" fillId="2" borderId="0" xfId="0" applyNumberFormat="1" applyFont="1" applyFill="1" applyAlignment="1">
      <alignment horizontal="center" vertical="center"/>
    </xf>
    <xf numFmtId="2" fontId="77" fillId="2" borderId="48" xfId="0" applyNumberFormat="1" applyFont="1" applyFill="1" applyBorder="1" applyAlignment="1">
      <alignment horizontal="center" vertical="center"/>
    </xf>
    <xf numFmtId="0" fontId="14" fillId="25" borderId="50" xfId="0" applyFont="1" applyFill="1" applyBorder="1" applyAlignment="1">
      <alignment horizontal="center" vertical="center" wrapText="1"/>
    </xf>
    <xf numFmtId="0" fontId="77" fillId="2" borderId="50" xfId="0" applyFont="1" applyFill="1" applyBorder="1" applyAlignment="1">
      <alignment vertical="center" wrapText="1"/>
    </xf>
    <xf numFmtId="0" fontId="78" fillId="2" borderId="50" xfId="0" applyFont="1" applyFill="1" applyBorder="1" applyAlignment="1">
      <alignment vertical="center"/>
    </xf>
    <xf numFmtId="1" fontId="78" fillId="26" borderId="64" xfId="0" applyNumberFormat="1" applyFont="1" applyFill="1" applyBorder="1" applyAlignment="1">
      <alignment horizontal="center" vertical="center"/>
    </xf>
    <xf numFmtId="2" fontId="77" fillId="26" borderId="64" xfId="0" applyNumberFormat="1" applyFont="1" applyFill="1" applyBorder="1" applyAlignment="1">
      <alignment horizontal="center" vertical="center"/>
    </xf>
    <xf numFmtId="0" fontId="31" fillId="25" borderId="65" xfId="0" applyFont="1" applyFill="1" applyBorder="1" applyAlignment="1">
      <alignment horizontal="center" vertical="center"/>
    </xf>
    <xf numFmtId="182" fontId="77" fillId="26" borderId="50" xfId="0" applyNumberFormat="1" applyFont="1" applyFill="1" applyBorder="1" applyAlignment="1">
      <alignment horizontal="left" vertical="center"/>
    </xf>
    <xf numFmtId="164" fontId="77" fillId="26" borderId="64" xfId="0" applyNumberFormat="1" applyFont="1" applyFill="1" applyBorder="1" applyAlignment="1">
      <alignment horizontal="right" vertical="center"/>
    </xf>
    <xf numFmtId="0" fontId="79" fillId="2" borderId="64" xfId="0" applyFont="1" applyFill="1" applyBorder="1" applyAlignment="1">
      <alignment horizontal="center" vertical="center"/>
    </xf>
    <xf numFmtId="2" fontId="31" fillId="25" borderId="65" xfId="0" applyNumberFormat="1" applyFont="1" applyFill="1" applyBorder="1" applyAlignment="1">
      <alignment horizontal="center" vertical="center"/>
    </xf>
    <xf numFmtId="0" fontId="79" fillId="2" borderId="50" xfId="0" applyFont="1" applyFill="1" applyBorder="1" applyAlignment="1">
      <alignment horizontal="center" vertical="center"/>
    </xf>
    <xf numFmtId="0" fontId="77" fillId="2" borderId="64" xfId="0" applyFont="1" applyFill="1" applyBorder="1" applyAlignment="1">
      <alignment vertical="center"/>
    </xf>
    <xf numFmtId="0" fontId="31" fillId="25" borderId="50" xfId="0" applyFont="1" applyFill="1" applyBorder="1" applyAlignment="1">
      <alignment horizontal="center" vertical="center"/>
    </xf>
    <xf numFmtId="0" fontId="65" fillId="25" borderId="50" xfId="0" applyFont="1" applyFill="1" applyBorder="1" applyAlignment="1">
      <alignment horizontal="center" vertical="center"/>
    </xf>
    <xf numFmtId="0" fontId="77" fillId="2" borderId="64" xfId="0" applyFont="1" applyFill="1" applyBorder="1" applyAlignment="1">
      <alignment horizontal="right" vertical="center"/>
    </xf>
    <xf numFmtId="4" fontId="31" fillId="25" borderId="50" xfId="0" applyNumberFormat="1" applyFont="1" applyFill="1" applyBorder="1" applyAlignment="1">
      <alignment horizontal="center" vertical="center"/>
    </xf>
    <xf numFmtId="0" fontId="14" fillId="25" borderId="42" xfId="0" applyFont="1" applyFill="1" applyBorder="1" applyAlignment="1">
      <alignment horizontal="center" vertical="center" wrapText="1"/>
    </xf>
    <xf numFmtId="0" fontId="77" fillId="2" borderId="42" xfId="0" applyFont="1" applyFill="1" applyBorder="1" applyAlignment="1">
      <alignment vertical="center" wrapText="1"/>
    </xf>
    <xf numFmtId="0" fontId="78" fillId="2" borderId="42" xfId="0" applyFont="1" applyFill="1" applyBorder="1" applyAlignment="1">
      <alignment vertical="center"/>
    </xf>
    <xf numFmtId="1" fontId="78" fillId="26" borderId="42" xfId="0" applyNumberFormat="1" applyFont="1" applyFill="1" applyBorder="1" applyAlignment="1">
      <alignment horizontal="center" vertical="center"/>
    </xf>
    <xf numFmtId="2" fontId="77" fillId="26" borderId="42" xfId="0" applyNumberFormat="1" applyFont="1" applyFill="1" applyBorder="1" applyAlignment="1">
      <alignment horizontal="center" vertical="center"/>
    </xf>
    <xf numFmtId="14" fontId="77" fillId="26" borderId="42" xfId="0" applyNumberFormat="1" applyFont="1" applyFill="1" applyBorder="1" applyAlignment="1">
      <alignment horizontal="left" vertical="center"/>
    </xf>
    <xf numFmtId="164" fontId="77" fillId="26" borderId="42" xfId="0" applyNumberFormat="1" applyFont="1" applyFill="1" applyBorder="1" applyAlignment="1">
      <alignment horizontal="right" vertical="center"/>
    </xf>
    <xf numFmtId="0" fontId="79" fillId="2" borderId="42" xfId="0" applyFont="1" applyFill="1" applyBorder="1" applyAlignment="1">
      <alignment horizontal="center" vertical="center" wrapText="1"/>
    </xf>
    <xf numFmtId="0" fontId="79" fillId="2" borderId="42" xfId="0" applyFont="1" applyFill="1" applyBorder="1" applyAlignment="1">
      <alignment horizontal="center" vertical="center"/>
    </xf>
    <xf numFmtId="2" fontId="31" fillId="25" borderId="42" xfId="0" applyNumberFormat="1" applyFont="1" applyFill="1" applyBorder="1" applyAlignment="1">
      <alignment horizontal="center" vertical="center"/>
    </xf>
    <xf numFmtId="14" fontId="77" fillId="2" borderId="42" xfId="0" applyNumberFormat="1" applyFont="1" applyFill="1" applyBorder="1" applyAlignment="1">
      <alignment vertical="center"/>
    </xf>
    <xf numFmtId="0" fontId="65" fillId="25" borderId="42" xfId="0" applyFont="1" applyFill="1" applyBorder="1" applyAlignment="1">
      <alignment horizontal="center" vertical="center"/>
    </xf>
    <xf numFmtId="0" fontId="77" fillId="2" borderId="42" xfId="0" applyFont="1" applyFill="1" applyBorder="1" applyAlignment="1">
      <alignment horizontal="right" vertical="center"/>
    </xf>
    <xf numFmtId="0" fontId="14" fillId="25" borderId="66" xfId="0" applyFont="1" applyFill="1" applyBorder="1" applyAlignment="1">
      <alignment horizontal="center" vertical="center" wrapText="1"/>
    </xf>
    <xf numFmtId="2" fontId="77" fillId="26" borderId="66" xfId="0" applyNumberFormat="1" applyFont="1" applyFill="1" applyBorder="1" applyAlignment="1">
      <alignment horizontal="center" vertical="center"/>
    </xf>
    <xf numFmtId="0" fontId="31" fillId="25" borderId="66" xfId="0" applyFont="1" applyFill="1" applyBorder="1" applyAlignment="1">
      <alignment horizontal="center" vertical="center"/>
    </xf>
    <xf numFmtId="0" fontId="79" fillId="2" borderId="66" xfId="0" applyFont="1" applyFill="1" applyBorder="1" applyAlignment="1">
      <alignment horizontal="center" vertical="center"/>
    </xf>
    <xf numFmtId="0" fontId="65" fillId="25" borderId="66" xfId="0" applyFont="1" applyFill="1" applyBorder="1" applyAlignment="1">
      <alignment horizontal="center" vertical="center"/>
    </xf>
    <xf numFmtId="0" fontId="77" fillId="2" borderId="66" xfId="0" applyFont="1" applyFill="1" applyBorder="1" applyAlignment="1">
      <alignment horizontal="right" vertical="center"/>
    </xf>
    <xf numFmtId="0" fontId="77" fillId="2" borderId="66" xfId="0" applyFont="1" applyFill="1" applyBorder="1" applyAlignment="1">
      <alignment vertical="center" wrapText="1"/>
    </xf>
    <xf numFmtId="0" fontId="78" fillId="2" borderId="66" xfId="0" applyFont="1" applyFill="1" applyBorder="1" applyAlignment="1">
      <alignment vertical="center"/>
    </xf>
    <xf numFmtId="1" fontId="78" fillId="26" borderId="66" xfId="0" applyNumberFormat="1" applyFont="1" applyFill="1" applyBorder="1" applyAlignment="1">
      <alignment horizontal="center" vertical="center"/>
    </xf>
    <xf numFmtId="164" fontId="77" fillId="26" borderId="66" xfId="0" applyNumberFormat="1" applyFont="1" applyFill="1" applyBorder="1" applyAlignment="1">
      <alignment horizontal="right" vertical="center"/>
    </xf>
    <xf numFmtId="0" fontId="79" fillId="2" borderId="66" xfId="0" applyFont="1" applyFill="1" applyBorder="1" applyAlignment="1">
      <alignment horizontal="center" vertical="center" wrapText="1"/>
    </xf>
    <xf numFmtId="14" fontId="77" fillId="2" borderId="66" xfId="0" applyNumberFormat="1" applyFont="1" applyFill="1" applyBorder="1" applyAlignment="1">
      <alignment vertical="center"/>
    </xf>
    <xf numFmtId="0" fontId="14" fillId="2" borderId="5" xfId="0" applyNumberFormat="1" applyFont="1" applyFill="1" applyBorder="1" applyAlignment="1">
      <alignment horizontal="center" vertical="center"/>
    </xf>
    <xf numFmtId="167" fontId="14" fillId="2" borderId="1" xfId="0" applyNumberFormat="1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167" fontId="14" fillId="2" borderId="34" xfId="0" applyNumberFormat="1" applyFont="1" applyFill="1" applyBorder="1" applyAlignment="1">
      <alignment horizontal="center" vertical="center"/>
    </xf>
    <xf numFmtId="49" fontId="14" fillId="2" borderId="41" xfId="0" applyNumberFormat="1" applyFont="1" applyFill="1" applyBorder="1" applyAlignment="1">
      <alignment horizontal="left" vertical="center" wrapText="1"/>
    </xf>
    <xf numFmtId="0" fontId="14" fillId="2" borderId="41" xfId="0" applyNumberFormat="1" applyFont="1" applyFill="1" applyBorder="1" applyAlignment="1">
      <alignment horizontal="center" vertical="center"/>
    </xf>
    <xf numFmtId="1" fontId="14" fillId="2" borderId="41" xfId="0" applyNumberFormat="1" applyFont="1" applyFill="1" applyBorder="1" applyAlignment="1">
      <alignment horizontal="center" vertical="center"/>
    </xf>
    <xf numFmtId="4" fontId="14" fillId="2" borderId="41" xfId="0" applyNumberFormat="1" applyFont="1" applyFill="1" applyBorder="1" applyAlignment="1">
      <alignment horizontal="center" vertical="center"/>
    </xf>
    <xf numFmtId="3" fontId="14" fillId="2" borderId="41" xfId="0" applyNumberFormat="1" applyFont="1" applyFill="1" applyBorder="1" applyAlignment="1">
      <alignment horizontal="center" vertical="center"/>
    </xf>
    <xf numFmtId="4" fontId="14" fillId="2" borderId="41" xfId="0" applyNumberFormat="1" applyFont="1" applyFill="1" applyBorder="1" applyAlignment="1">
      <alignment horizontal="right" vertical="center"/>
    </xf>
    <xf numFmtId="164" fontId="14" fillId="2" borderId="41" xfId="0" applyNumberFormat="1" applyFont="1" applyFill="1" applyBorder="1" applyAlignment="1">
      <alignment horizontal="center" vertical="center"/>
    </xf>
    <xf numFmtId="49" fontId="14" fillId="2" borderId="41" xfId="0" applyNumberFormat="1" applyFont="1" applyFill="1" applyBorder="1" applyAlignment="1">
      <alignment horizontal="center" vertical="center"/>
    </xf>
    <xf numFmtId="167" fontId="14" fillId="2" borderId="42" xfId="0" applyNumberFormat="1" applyFont="1" applyFill="1" applyBorder="1" applyAlignment="1">
      <alignment horizontal="center" vertical="center"/>
    </xf>
    <xf numFmtId="0" fontId="31" fillId="2" borderId="34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vertical="center" wrapText="1"/>
    </xf>
    <xf numFmtId="0" fontId="14" fillId="2" borderId="62" xfId="0" applyNumberFormat="1" applyFont="1" applyFill="1" applyBorder="1" applyAlignment="1">
      <alignment horizontal="center" vertical="center"/>
    </xf>
    <xf numFmtId="2" fontId="14" fillId="2" borderId="62" xfId="0" applyNumberFormat="1" applyFont="1" applyFill="1" applyBorder="1" applyAlignment="1">
      <alignment horizontal="center" vertical="center" wrapText="1"/>
    </xf>
    <xf numFmtId="2" fontId="14" fillId="2" borderId="62" xfId="0" applyNumberFormat="1" applyFont="1" applyFill="1" applyBorder="1" applyAlignment="1">
      <alignment horizontal="center" vertical="center"/>
    </xf>
    <xf numFmtId="167" fontId="14" fillId="2" borderId="62" xfId="0" applyNumberFormat="1" applyFont="1" applyFill="1" applyBorder="1" applyAlignment="1">
      <alignment horizontal="center" vertical="center"/>
    </xf>
    <xf numFmtId="2" fontId="15" fillId="2" borderId="62" xfId="0" applyNumberFormat="1" applyFont="1" applyFill="1" applyBorder="1" applyAlignment="1">
      <alignment horizontal="center" vertical="center"/>
    </xf>
    <xf numFmtId="164" fontId="14" fillId="2" borderId="62" xfId="0" applyNumberFormat="1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/>
    </xf>
    <xf numFmtId="0" fontId="15" fillId="2" borderId="62" xfId="0" applyFont="1" applyFill="1" applyBorder="1" applyAlignment="1">
      <alignment horizontal="center" vertical="center"/>
    </xf>
    <xf numFmtId="0" fontId="16" fillId="2" borderId="62" xfId="0" applyFont="1" applyFill="1" applyBorder="1" applyAlignment="1">
      <alignment horizontal="center" vertical="center"/>
    </xf>
    <xf numFmtId="0" fontId="14" fillId="2" borderId="6" xfId="4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vertical="center" wrapText="1"/>
    </xf>
    <xf numFmtId="49" fontId="14" fillId="2" borderId="3" xfId="0" applyNumberFormat="1" applyFont="1" applyFill="1" applyBorder="1" applyAlignment="1">
      <alignment horizontal="center" vertical="center" wrapText="1"/>
    </xf>
    <xf numFmtId="0" fontId="15" fillId="2" borderId="1" xfId="4" applyNumberFormat="1" applyFont="1" applyFill="1" applyBorder="1" applyAlignment="1">
      <alignment horizontal="center" vertical="center"/>
    </xf>
    <xf numFmtId="0" fontId="14" fillId="2" borderId="3" xfId="0" applyNumberFormat="1" applyFont="1" applyFill="1" applyBorder="1" applyAlignment="1">
      <alignment horizontal="center" vertical="center" wrapText="1"/>
    </xf>
    <xf numFmtId="14" fontId="14" fillId="2" borderId="3" xfId="0" applyNumberFormat="1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vertical="center" wrapText="1"/>
    </xf>
    <xf numFmtId="14" fontId="14" fillId="2" borderId="1" xfId="0" applyNumberFormat="1" applyFont="1" applyFill="1" applyBorder="1" applyAlignment="1">
      <alignment horizontal="center" vertical="center"/>
    </xf>
    <xf numFmtId="0" fontId="75" fillId="2" borderId="1" xfId="0" applyFont="1" applyFill="1" applyBorder="1" applyAlignment="1">
      <alignment horizontal="center" vertical="center" wrapText="1"/>
    </xf>
    <xf numFmtId="49" fontId="75" fillId="2" borderId="1" xfId="0" applyNumberFormat="1" applyFont="1" applyFill="1" applyBorder="1" applyAlignment="1">
      <alignment horizontal="center" vertical="center" wrapText="1"/>
    </xf>
    <xf numFmtId="165" fontId="75" fillId="2" borderId="1" xfId="0" applyNumberFormat="1" applyFont="1" applyFill="1" applyBorder="1" applyAlignment="1">
      <alignment horizontal="center" vertical="center" wrapText="1"/>
    </xf>
    <xf numFmtId="2" fontId="15" fillId="2" borderId="1" xfId="4" applyNumberFormat="1" applyFont="1" applyFill="1" applyBorder="1" applyAlignment="1">
      <alignment horizontal="center" vertical="center"/>
    </xf>
    <xf numFmtId="164" fontId="15" fillId="2" borderId="1" xfId="4" applyNumberFormat="1" applyFont="1" applyFill="1" applyBorder="1" applyAlignment="1">
      <alignment horizontal="center" vertical="center"/>
    </xf>
    <xf numFmtId="0" fontId="14" fillId="2" borderId="1" xfId="4" applyFont="1" applyFill="1" applyBorder="1" applyAlignment="1">
      <alignment horizontal="center" vertical="center"/>
    </xf>
    <xf numFmtId="49" fontId="14" fillId="2" borderId="9" xfId="0" applyNumberFormat="1" applyFont="1" applyFill="1" applyBorder="1" applyAlignment="1">
      <alignment vertical="center" wrapText="1"/>
    </xf>
    <xf numFmtId="0" fontId="14" fillId="2" borderId="12" xfId="0" applyFont="1" applyFill="1" applyBorder="1" applyAlignment="1">
      <alignment horizontal="center" vertical="center" wrapText="1"/>
    </xf>
    <xf numFmtId="165" fontId="14" fillId="2" borderId="1" xfId="0" applyNumberFormat="1" applyFont="1" applyFill="1" applyBorder="1" applyAlignment="1">
      <alignment horizontal="center" vertical="center" wrapText="1"/>
    </xf>
    <xf numFmtId="3" fontId="14" fillId="2" borderId="34" xfId="4" applyNumberFormat="1" applyFont="1" applyFill="1" applyBorder="1" applyAlignment="1">
      <alignment horizontal="center" vertical="center" wrapText="1"/>
    </xf>
    <xf numFmtId="164" fontId="14" fillId="2" borderId="34" xfId="4" applyNumberFormat="1" applyFont="1" applyFill="1" applyBorder="1" applyAlignment="1">
      <alignment horizontal="center" vertical="center" wrapText="1"/>
    </xf>
    <xf numFmtId="0" fontId="16" fillId="2" borderId="9" xfId="4" applyFont="1" applyFill="1" applyBorder="1" applyAlignment="1">
      <alignment horizontal="center" vertical="center"/>
    </xf>
    <xf numFmtId="0" fontId="15" fillId="2" borderId="9" xfId="4" applyFont="1" applyFill="1" applyBorder="1" applyAlignment="1">
      <alignment horizontal="center" vertical="center"/>
    </xf>
    <xf numFmtId="0" fontId="14" fillId="2" borderId="9" xfId="4" applyNumberFormat="1" applyFont="1" applyFill="1" applyBorder="1" applyAlignment="1">
      <alignment horizontal="center" vertical="center"/>
    </xf>
    <xf numFmtId="0" fontId="14" fillId="2" borderId="3" xfId="73" applyNumberFormat="1" applyFont="1" applyFill="1" applyBorder="1" applyAlignment="1">
      <alignment horizontal="center" vertical="center" wrapText="1"/>
    </xf>
    <xf numFmtId="2" fontId="14" fillId="2" borderId="9" xfId="4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164" fontId="14" fillId="2" borderId="9" xfId="0" applyNumberFormat="1" applyFont="1" applyFill="1" applyBorder="1" applyAlignment="1">
      <alignment horizontal="center" vertical="center" wrapText="1"/>
    </xf>
    <xf numFmtId="49" fontId="14" fillId="2" borderId="9" xfId="0" applyNumberFormat="1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 wrapText="1"/>
    </xf>
    <xf numFmtId="2" fontId="14" fillId="2" borderId="34" xfId="4" applyNumberFormat="1" applyFont="1" applyFill="1" applyBorder="1" applyAlignment="1">
      <alignment horizontal="center" vertical="center"/>
    </xf>
    <xf numFmtId="0" fontId="16" fillId="2" borderId="35" xfId="4" applyFont="1" applyFill="1" applyBorder="1" applyAlignment="1">
      <alignment horizontal="center" vertical="center"/>
    </xf>
    <xf numFmtId="0" fontId="15" fillId="2" borderId="35" xfId="4" applyFont="1" applyFill="1" applyBorder="1" applyAlignment="1">
      <alignment horizontal="center" vertical="center"/>
    </xf>
    <xf numFmtId="0" fontId="31" fillId="2" borderId="34" xfId="0" applyFont="1" applyFill="1" applyBorder="1" applyAlignment="1">
      <alignment vertical="center" wrapText="1"/>
    </xf>
    <xf numFmtId="0" fontId="31" fillId="2" borderId="34" xfId="73" applyNumberFormat="1" applyFont="1" applyFill="1" applyBorder="1" applyAlignment="1">
      <alignment horizontal="center" vertical="center"/>
    </xf>
    <xf numFmtId="2" fontId="14" fillId="2" borderId="34" xfId="73" applyNumberFormat="1" applyFont="1" applyFill="1" applyBorder="1" applyAlignment="1">
      <alignment horizontal="center" vertical="center" wrapText="1"/>
    </xf>
    <xf numFmtId="0" fontId="72" fillId="2" borderId="34" xfId="0" applyFont="1" applyFill="1" applyBorder="1" applyAlignment="1">
      <alignment horizontal="center" vertical="center" wrapText="1"/>
    </xf>
    <xf numFmtId="0" fontId="15" fillId="2" borderId="45" xfId="4" applyNumberFormat="1" applyFont="1" applyFill="1" applyBorder="1" applyAlignment="1">
      <alignment horizontal="center" vertical="center"/>
    </xf>
    <xf numFmtId="0" fontId="15" fillId="2" borderId="46" xfId="0" applyFont="1" applyFill="1" applyBorder="1" applyAlignment="1">
      <alignment vertical="center" wrapText="1"/>
    </xf>
    <xf numFmtId="0" fontId="15" fillId="2" borderId="46" xfId="4" applyNumberFormat="1" applyFont="1" applyFill="1" applyBorder="1" applyAlignment="1">
      <alignment horizontal="center" vertical="center"/>
    </xf>
    <xf numFmtId="2" fontId="15" fillId="2" borderId="46" xfId="4" applyNumberFormat="1" applyFont="1" applyFill="1" applyBorder="1" applyAlignment="1">
      <alignment horizontal="center" vertical="center"/>
    </xf>
    <xf numFmtId="164" fontId="15" fillId="2" borderId="46" xfId="4" applyNumberFormat="1" applyFont="1" applyFill="1" applyBorder="1" applyAlignment="1">
      <alignment horizontal="center" vertical="center"/>
    </xf>
    <xf numFmtId="0" fontId="14" fillId="2" borderId="46" xfId="4" applyFont="1" applyFill="1" applyBorder="1" applyAlignment="1">
      <alignment horizontal="center" vertical="center"/>
    </xf>
    <xf numFmtId="0" fontId="15" fillId="2" borderId="46" xfId="4" applyFont="1" applyFill="1" applyBorder="1" applyAlignment="1">
      <alignment horizontal="center" vertical="center"/>
    </xf>
    <xf numFmtId="0" fontId="16" fillId="2" borderId="46" xfId="4" applyFont="1" applyFill="1" applyBorder="1" applyAlignment="1">
      <alignment horizontal="center" vertical="center"/>
    </xf>
    <xf numFmtId="2" fontId="15" fillId="2" borderId="47" xfId="4" applyNumberFormat="1" applyFont="1" applyFill="1" applyBorder="1" applyAlignment="1">
      <alignment horizontal="center" vertical="center"/>
    </xf>
    <xf numFmtId="49" fontId="14" fillId="2" borderId="66" xfId="0" applyNumberFormat="1" applyFont="1" applyFill="1" applyBorder="1" applyAlignment="1">
      <alignment vertical="center" wrapText="1"/>
    </xf>
    <xf numFmtId="0" fontId="14" fillId="2" borderId="66" xfId="0" applyNumberFormat="1" applyFont="1" applyFill="1" applyBorder="1" applyAlignment="1">
      <alignment horizontal="center" vertical="center"/>
    </xf>
    <xf numFmtId="2" fontId="14" fillId="2" borderId="63" xfId="4" applyNumberFormat="1" applyFont="1" applyFill="1" applyBorder="1" applyAlignment="1">
      <alignment horizontal="center" vertical="center"/>
    </xf>
    <xf numFmtId="0" fontId="14" fillId="2" borderId="40" xfId="4" applyNumberFormat="1" applyFont="1" applyFill="1" applyBorder="1" applyAlignment="1">
      <alignment horizontal="center" vertical="center"/>
    </xf>
    <xf numFmtId="165" fontId="14" fillId="2" borderId="34" xfId="0" applyNumberFormat="1" applyFont="1" applyFill="1" applyBorder="1" applyAlignment="1">
      <alignment horizontal="center" vertical="center" wrapText="1"/>
    </xf>
    <xf numFmtId="14" fontId="14" fillId="2" borderId="34" xfId="0" applyNumberFormat="1" applyFont="1" applyFill="1" applyBorder="1" applyAlignment="1">
      <alignment horizontal="center" vertical="center" wrapText="1"/>
    </xf>
    <xf numFmtId="0" fontId="74" fillId="2" borderId="62" xfId="0" applyFont="1" applyFill="1" applyBorder="1" applyAlignment="1">
      <alignment vertical="center" wrapText="1"/>
    </xf>
    <xf numFmtId="0" fontId="11" fillId="2" borderId="62" xfId="0" applyFont="1" applyFill="1" applyBorder="1" applyAlignment="1">
      <alignment horizontal="center" vertical="center"/>
    </xf>
    <xf numFmtId="49" fontId="14" fillId="2" borderId="62" xfId="0" applyNumberFormat="1" applyFont="1" applyFill="1" applyBorder="1" applyAlignment="1">
      <alignment horizontal="center" vertical="center" wrapText="1"/>
    </xf>
    <xf numFmtId="4" fontId="74" fillId="2" borderId="62" xfId="0" applyNumberFormat="1" applyFont="1" applyFill="1" applyBorder="1" applyAlignment="1">
      <alignment horizontal="center" vertical="center" wrapText="1"/>
    </xf>
    <xf numFmtId="0" fontId="14" fillId="2" borderId="62" xfId="4" applyNumberFormat="1" applyFont="1" applyFill="1" applyBorder="1" applyAlignment="1">
      <alignment horizontal="center" vertical="center"/>
    </xf>
    <xf numFmtId="2" fontId="14" fillId="2" borderId="62" xfId="4" applyNumberFormat="1" applyFont="1" applyFill="1" applyBorder="1" applyAlignment="1">
      <alignment horizontal="center" vertical="center"/>
    </xf>
    <xf numFmtId="164" fontId="14" fillId="2" borderId="62" xfId="0" applyNumberFormat="1" applyFont="1" applyFill="1" applyBorder="1" applyAlignment="1">
      <alignment horizontal="center" vertical="center" wrapText="1"/>
    </xf>
    <xf numFmtId="1" fontId="14" fillId="2" borderId="62" xfId="0" applyNumberFormat="1" applyFont="1" applyFill="1" applyBorder="1" applyAlignment="1">
      <alignment horizontal="center" vertical="center" wrapText="1"/>
    </xf>
    <xf numFmtId="3" fontId="14" fillId="2" borderId="62" xfId="4" applyNumberFormat="1" applyFont="1" applyFill="1" applyBorder="1" applyAlignment="1">
      <alignment horizontal="center" vertical="center" wrapText="1"/>
    </xf>
    <xf numFmtId="164" fontId="14" fillId="2" borderId="62" xfId="4" applyNumberFormat="1" applyFont="1" applyFill="1" applyBorder="1" applyAlignment="1">
      <alignment horizontal="center" vertical="center" wrapText="1"/>
    </xf>
    <xf numFmtId="0" fontId="16" fillId="2" borderId="62" xfId="4" applyFont="1" applyFill="1" applyBorder="1" applyAlignment="1">
      <alignment horizontal="center" vertical="center"/>
    </xf>
    <xf numFmtId="0" fontId="15" fillId="2" borderId="62" xfId="4" applyFont="1" applyFill="1" applyBorder="1" applyAlignment="1">
      <alignment horizontal="center" vertical="center"/>
    </xf>
    <xf numFmtId="49" fontId="14" fillId="2" borderId="3" xfId="0" applyNumberFormat="1" applyFont="1" applyFill="1" applyBorder="1" applyAlignment="1">
      <alignment horizontal="center" vertical="top" wrapText="1"/>
    </xf>
    <xf numFmtId="0" fontId="14" fillId="2" borderId="9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center" vertical="center"/>
    </xf>
    <xf numFmtId="49" fontId="14" fillId="2" borderId="9" xfId="0" applyNumberFormat="1" applyFont="1" applyFill="1" applyBorder="1" applyAlignment="1">
      <alignment horizontal="center" vertical="center" wrapText="1"/>
    </xf>
    <xf numFmtId="4" fontId="14" fillId="2" borderId="9" xfId="0" applyNumberFormat="1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/>
    </xf>
    <xf numFmtId="49" fontId="14" fillId="2" borderId="8" xfId="0" applyNumberFormat="1" applyFont="1" applyFill="1" applyBorder="1" applyAlignment="1">
      <alignment horizontal="center" vertical="center" wrapText="1"/>
    </xf>
    <xf numFmtId="4" fontId="14" fillId="2" borderId="3" xfId="0" applyNumberFormat="1" applyFont="1" applyFill="1" applyBorder="1" applyAlignment="1">
      <alignment horizontal="center" vertical="center" wrapText="1"/>
    </xf>
    <xf numFmtId="0" fontId="14" fillId="2" borderId="3" xfId="4" applyNumberFormat="1" applyFont="1" applyFill="1" applyBorder="1" applyAlignment="1">
      <alignment horizontal="center" vertical="center"/>
    </xf>
    <xf numFmtId="2" fontId="14" fillId="2" borderId="3" xfId="4" applyNumberFormat="1" applyFont="1" applyFill="1" applyBorder="1" applyAlignment="1">
      <alignment horizontal="center" vertical="center"/>
    </xf>
    <xf numFmtId="1" fontId="14" fillId="2" borderId="3" xfId="0" applyNumberFormat="1" applyFont="1" applyFill="1" applyBorder="1" applyAlignment="1">
      <alignment horizontal="center" vertical="center" wrapText="1"/>
    </xf>
    <xf numFmtId="3" fontId="14" fillId="2" borderId="3" xfId="4" applyNumberFormat="1" applyFont="1" applyFill="1" applyBorder="1" applyAlignment="1">
      <alignment horizontal="center" vertical="center" wrapText="1"/>
    </xf>
    <xf numFmtId="164" fontId="14" fillId="2" borderId="3" xfId="4" applyNumberFormat="1" applyFont="1" applyFill="1" applyBorder="1" applyAlignment="1">
      <alignment horizontal="center" vertical="center" wrapText="1"/>
    </xf>
    <xf numFmtId="0" fontId="16" fillId="2" borderId="3" xfId="4" applyFont="1" applyFill="1" applyBorder="1" applyAlignment="1">
      <alignment horizontal="center" vertical="center"/>
    </xf>
    <xf numFmtId="0" fontId="15" fillId="2" borderId="3" xfId="4" applyFont="1" applyFill="1" applyBorder="1" applyAlignment="1">
      <alignment horizontal="center" vertical="center"/>
    </xf>
    <xf numFmtId="0" fontId="16" fillId="2" borderId="40" xfId="4" applyFont="1" applyFill="1" applyBorder="1" applyAlignment="1">
      <alignment horizontal="center" vertical="center"/>
    </xf>
    <xf numFmtId="0" fontId="15" fillId="2" borderId="40" xfId="4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1" fontId="14" fillId="2" borderId="1" xfId="4" applyNumberFormat="1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2" fontId="31" fillId="2" borderId="34" xfId="0" applyNumberFormat="1" applyFont="1" applyFill="1" applyBorder="1" applyAlignment="1">
      <alignment horizontal="center" vertical="center"/>
    </xf>
    <xf numFmtId="164" fontId="31" fillId="2" borderId="34" xfId="0" applyNumberFormat="1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left" vertical="center" wrapText="1"/>
    </xf>
    <xf numFmtId="169" fontId="14" fillId="2" borderId="1" xfId="0" applyNumberFormat="1" applyFont="1" applyFill="1" applyBorder="1" applyAlignment="1">
      <alignment horizontal="center" vertical="center"/>
    </xf>
    <xf numFmtId="164" fontId="31" fillId="2" borderId="1" xfId="0" applyNumberFormat="1" applyFont="1" applyFill="1" applyBorder="1" applyAlignment="1">
      <alignment horizontal="center" vertical="center"/>
    </xf>
    <xf numFmtId="0" fontId="15" fillId="2" borderId="34" xfId="4" applyNumberFormat="1" applyFont="1" applyFill="1" applyBorder="1" applyAlignment="1">
      <alignment horizontal="center" vertical="center"/>
    </xf>
    <xf numFmtId="2" fontId="15" fillId="2" borderId="34" xfId="4" applyNumberFormat="1" applyFont="1" applyFill="1" applyBorder="1" applyAlignment="1">
      <alignment horizontal="center" vertical="center"/>
    </xf>
    <xf numFmtId="164" fontId="15" fillId="2" borderId="34" xfId="4" applyNumberFormat="1" applyFont="1" applyFill="1" applyBorder="1" applyAlignment="1">
      <alignment horizontal="center" vertical="center"/>
    </xf>
    <xf numFmtId="0" fontId="14" fillId="2" borderId="34" xfId="4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74" fillId="2" borderId="3" xfId="0" applyFont="1" applyFill="1" applyBorder="1" applyAlignment="1">
      <alignment vertical="center" wrapText="1"/>
    </xf>
    <xf numFmtId="49" fontId="14" fillId="2" borderId="34" xfId="0" applyNumberFormat="1" applyFont="1" applyFill="1" applyBorder="1" applyAlignment="1">
      <alignment horizontal="center" vertical="top" wrapText="1"/>
    </xf>
    <xf numFmtId="174" fontId="14" fillId="2" borderId="3" xfId="0" applyNumberFormat="1" applyFont="1" applyFill="1" applyBorder="1" applyAlignment="1">
      <alignment horizontal="center" vertical="center" wrapText="1"/>
    </xf>
    <xf numFmtId="0" fontId="81" fillId="2" borderId="1" xfId="4" applyFont="1" applyFill="1" applyBorder="1" applyAlignment="1">
      <alignment horizontal="center" vertical="center"/>
    </xf>
    <xf numFmtId="164" fontId="15" fillId="2" borderId="3" xfId="4" applyNumberFormat="1" applyFont="1" applyFill="1" applyBorder="1" applyAlignment="1">
      <alignment horizontal="center" vertical="center"/>
    </xf>
    <xf numFmtId="0" fontId="14" fillId="2" borderId="1" xfId="6" applyNumberFormat="1" applyFont="1" applyFill="1" applyBorder="1" applyAlignment="1">
      <alignment horizontal="center" vertical="center"/>
    </xf>
    <xf numFmtId="164" fontId="14" fillId="2" borderId="1" xfId="4" applyNumberFormat="1" applyFont="1" applyFill="1" applyBorder="1" applyAlignment="1">
      <alignment horizontal="center" vertical="center"/>
    </xf>
    <xf numFmtId="164" fontId="14" fillId="2" borderId="1" xfId="2" applyNumberFormat="1" applyFont="1" applyFill="1" applyBorder="1" applyAlignment="1">
      <alignment horizontal="center" vertical="center"/>
    </xf>
    <xf numFmtId="49" fontId="14" fillId="2" borderId="1" xfId="2" applyNumberFormat="1" applyFont="1" applyFill="1" applyBorder="1" applyAlignment="1">
      <alignment horizontal="center" vertical="center"/>
    </xf>
    <xf numFmtId="49" fontId="14" fillId="2" borderId="3" xfId="73" applyNumberFormat="1" applyFont="1" applyFill="1" applyBorder="1" applyAlignment="1">
      <alignment horizontal="left" vertical="center" wrapText="1"/>
    </xf>
    <xf numFmtId="0" fontId="14" fillId="2" borderId="3" xfId="73" applyNumberFormat="1" applyFont="1" applyFill="1" applyBorder="1" applyAlignment="1">
      <alignment horizontal="center" vertical="center"/>
    </xf>
    <xf numFmtId="2" fontId="14" fillId="2" borderId="3" xfId="73" applyNumberFormat="1" applyFont="1" applyFill="1" applyBorder="1" applyAlignment="1">
      <alignment horizontal="center" vertical="center"/>
    </xf>
    <xf numFmtId="2" fontId="14" fillId="2" borderId="42" xfId="4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 wrapText="1"/>
    </xf>
    <xf numFmtId="2" fontId="15" fillId="2" borderId="3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left" vertical="center" wrapText="1"/>
    </xf>
    <xf numFmtId="14" fontId="14" fillId="2" borderId="1" xfId="0" applyNumberFormat="1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vertical="center"/>
    </xf>
    <xf numFmtId="2" fontId="15" fillId="2" borderId="3" xfId="4" applyNumberFormat="1" applyFont="1" applyFill="1" applyBorder="1" applyAlignment="1">
      <alignment horizontal="center" vertical="center"/>
    </xf>
    <xf numFmtId="0" fontId="15" fillId="2" borderId="3" xfId="4" applyNumberFormat="1" applyFont="1" applyFill="1" applyBorder="1" applyAlignment="1">
      <alignment horizontal="center" vertical="center"/>
    </xf>
    <xf numFmtId="0" fontId="14" fillId="2" borderId="3" xfId="4" applyFont="1" applyFill="1" applyBorder="1" applyAlignment="1">
      <alignment horizontal="center" vertical="center"/>
    </xf>
    <xf numFmtId="0" fontId="31" fillId="2" borderId="40" xfId="0" applyFont="1" applyFill="1" applyBorder="1" applyAlignment="1">
      <alignment horizontal="center" vertical="center" wrapText="1"/>
    </xf>
    <xf numFmtId="1" fontId="14" fillId="2" borderId="40" xfId="0" applyNumberFormat="1" applyFont="1" applyFill="1" applyBorder="1" applyAlignment="1">
      <alignment horizontal="center" vertical="center" wrapText="1"/>
    </xf>
    <xf numFmtId="164" fontId="31" fillId="2" borderId="40" xfId="0" applyNumberFormat="1" applyFont="1" applyFill="1" applyBorder="1" applyAlignment="1">
      <alignment horizontal="center" vertical="center" wrapText="1"/>
    </xf>
    <xf numFmtId="2" fontId="31" fillId="2" borderId="40" xfId="0" applyNumberFormat="1" applyFont="1" applyFill="1" applyBorder="1" applyAlignment="1">
      <alignment horizontal="center" vertical="center" wrapText="1"/>
    </xf>
    <xf numFmtId="0" fontId="31" fillId="2" borderId="62" xfId="0" applyFont="1" applyFill="1" applyBorder="1" applyAlignment="1">
      <alignment horizontal="center" vertical="center" wrapText="1"/>
    </xf>
    <xf numFmtId="164" fontId="31" fillId="2" borderId="62" xfId="0" applyNumberFormat="1" applyFont="1" applyFill="1" applyBorder="1" applyAlignment="1">
      <alignment horizontal="center" vertical="center" wrapText="1"/>
    </xf>
    <xf numFmtId="12" fontId="31" fillId="2" borderId="62" xfId="0" applyNumberFormat="1" applyFont="1" applyFill="1" applyBorder="1" applyAlignment="1">
      <alignment horizontal="center" vertical="center" wrapText="1"/>
    </xf>
    <xf numFmtId="2" fontId="31" fillId="2" borderId="62" xfId="0" applyNumberFormat="1" applyFont="1" applyFill="1" applyBorder="1" applyAlignment="1">
      <alignment horizontal="center" vertical="center" wrapText="1"/>
    </xf>
    <xf numFmtId="1" fontId="14" fillId="2" borderId="32" xfId="4" applyNumberFormat="1" applyFont="1" applyFill="1" applyBorder="1" applyAlignment="1">
      <alignment horizontal="center" vertical="center"/>
    </xf>
    <xf numFmtId="1" fontId="14" fillId="2" borderId="63" xfId="4" applyNumberFormat="1" applyFont="1" applyFill="1" applyBorder="1" applyAlignment="1">
      <alignment horizontal="center" vertical="center"/>
    </xf>
    <xf numFmtId="0" fontId="14" fillId="2" borderId="30" xfId="4" applyNumberFormat="1" applyFont="1" applyFill="1" applyBorder="1" applyAlignment="1">
      <alignment horizontal="center" vertical="center"/>
    </xf>
    <xf numFmtId="2" fontId="14" fillId="2" borderId="30" xfId="4" applyNumberFormat="1" applyFont="1" applyFill="1" applyBorder="1" applyAlignment="1">
      <alignment horizontal="center" vertical="center"/>
    </xf>
    <xf numFmtId="179" fontId="14" fillId="2" borderId="3" xfId="0" applyNumberFormat="1" applyFont="1" applyFill="1" applyBorder="1" applyAlignment="1">
      <alignment horizontal="center" vertical="center"/>
    </xf>
    <xf numFmtId="164" fontId="11" fillId="2" borderId="1" xfId="4" applyNumberFormat="1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horizontal="center" vertical="top" wrapText="1"/>
    </xf>
    <xf numFmtId="3" fontId="14" fillId="2" borderId="3" xfId="0" applyNumberFormat="1" applyFont="1" applyFill="1" applyBorder="1" applyAlignment="1">
      <alignment horizontal="center" vertical="center"/>
    </xf>
    <xf numFmtId="4" fontId="14" fillId="2" borderId="3" xfId="0" applyNumberFormat="1" applyFont="1" applyFill="1" applyBorder="1" applyAlignment="1">
      <alignment horizontal="center" vertical="center"/>
    </xf>
    <xf numFmtId="164" fontId="14" fillId="2" borderId="41" xfId="0" applyNumberFormat="1" applyFont="1" applyFill="1" applyBorder="1" applyAlignment="1">
      <alignment horizontal="center" vertical="center" wrapText="1"/>
    </xf>
    <xf numFmtId="175" fontId="14" fillId="2" borderId="34" xfId="0" applyNumberFormat="1" applyFont="1" applyFill="1" applyBorder="1" applyAlignment="1">
      <alignment horizontal="center" vertical="center" wrapText="1"/>
    </xf>
    <xf numFmtId="0" fontId="81" fillId="2" borderId="34" xfId="0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 wrapText="1"/>
    </xf>
    <xf numFmtId="169" fontId="74" fillId="2" borderId="34" xfId="0" applyNumberFormat="1" applyFont="1" applyFill="1" applyBorder="1" applyAlignment="1">
      <alignment horizontal="center" vertical="center" wrapText="1"/>
    </xf>
    <xf numFmtId="0" fontId="31" fillId="2" borderId="52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horizontal="center" vertical="center" wrapText="1"/>
    </xf>
    <xf numFmtId="14" fontId="14" fillId="2" borderId="52" xfId="0" applyNumberFormat="1" applyFont="1" applyFill="1" applyBorder="1" applyAlignment="1">
      <alignment horizontal="center" vertical="center" wrapText="1"/>
    </xf>
    <xf numFmtId="0" fontId="31" fillId="2" borderId="42" xfId="0" applyFont="1" applyFill="1" applyBorder="1" applyAlignment="1">
      <alignment horizontal="center" vertical="center"/>
    </xf>
    <xf numFmtId="169" fontId="14" fillId="2" borderId="42" xfId="0" applyNumberFormat="1" applyFont="1" applyFill="1" applyBorder="1" applyAlignment="1">
      <alignment horizontal="center" vertical="center" wrapText="1"/>
    </xf>
    <xf numFmtId="0" fontId="14" fillId="2" borderId="10" xfId="4" applyNumberFormat="1" applyFont="1" applyFill="1" applyBorder="1" applyAlignment="1">
      <alignment horizontal="center" vertical="center"/>
    </xf>
    <xf numFmtId="2" fontId="14" fillId="2" borderId="10" xfId="4" applyNumberFormat="1" applyFont="1" applyFill="1" applyBorder="1" applyAlignment="1">
      <alignment horizontal="center" vertical="center"/>
    </xf>
    <xf numFmtId="164" fontId="14" fillId="2" borderId="32" xfId="0" applyNumberFormat="1" applyFont="1" applyFill="1" applyBorder="1" applyAlignment="1">
      <alignment horizontal="center" vertical="center" wrapText="1"/>
    </xf>
    <xf numFmtId="49" fontId="14" fillId="2" borderId="32" xfId="0" applyNumberFormat="1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/>
    </xf>
    <xf numFmtId="49" fontId="14" fillId="2" borderId="1" xfId="4" applyNumberFormat="1" applyFont="1" applyFill="1" applyBorder="1" applyAlignment="1">
      <alignment horizontal="center" vertical="center"/>
    </xf>
    <xf numFmtId="49" fontId="14" fillId="2" borderId="39" xfId="0" applyNumberFormat="1" applyFont="1" applyFill="1" applyBorder="1" applyAlignment="1">
      <alignment horizontal="center" vertical="center" wrapText="1"/>
    </xf>
    <xf numFmtId="49" fontId="14" fillId="2" borderId="5" xfId="0" applyNumberFormat="1" applyFont="1" applyFill="1" applyBorder="1" applyAlignment="1">
      <alignment horizontal="center" vertical="center" wrapText="1"/>
    </xf>
    <xf numFmtId="0" fontId="74" fillId="2" borderId="1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0" fontId="15" fillId="2" borderId="1" xfId="0" applyNumberFormat="1" applyFont="1" applyFill="1" applyBorder="1" applyAlignment="1">
      <alignment horizontal="center" vertical="center" textRotation="90"/>
    </xf>
    <xf numFmtId="2" fontId="15" fillId="2" borderId="1" xfId="0" applyNumberFormat="1" applyFont="1" applyFill="1" applyBorder="1" applyAlignment="1">
      <alignment horizontal="center" vertical="center" wrapText="1"/>
    </xf>
    <xf numFmtId="0" fontId="15" fillId="2" borderId="6" xfId="4" applyNumberFormat="1" applyFont="1" applyFill="1" applyBorder="1" applyAlignment="1">
      <alignment horizontal="center" vertical="center"/>
    </xf>
    <xf numFmtId="0" fontId="15" fillId="2" borderId="7" xfId="4" applyNumberFormat="1" applyFont="1" applyFill="1" applyBorder="1" applyAlignment="1">
      <alignment horizontal="center" vertical="center"/>
    </xf>
    <xf numFmtId="0" fontId="15" fillId="2" borderId="5" xfId="4" applyNumberFormat="1" applyFont="1" applyFill="1" applyBorder="1" applyAlignment="1">
      <alignment horizontal="center" vertical="center"/>
    </xf>
    <xf numFmtId="2" fontId="15" fillId="2" borderId="36" xfId="0" applyNumberFormat="1" applyFont="1" applyFill="1" applyBorder="1" applyAlignment="1">
      <alignment horizontal="center" vertical="center"/>
    </xf>
    <xf numFmtId="2" fontId="15" fillId="2" borderId="43" xfId="0" applyNumberFormat="1" applyFont="1" applyFill="1" applyBorder="1" applyAlignment="1">
      <alignment horizontal="center" vertical="center"/>
    </xf>
    <xf numFmtId="2" fontId="15" fillId="2" borderId="31" xfId="0" applyNumberFormat="1" applyFont="1" applyFill="1" applyBorder="1" applyAlignment="1">
      <alignment horizontal="center" vertical="center"/>
    </xf>
    <xf numFmtId="0" fontId="15" fillId="2" borderId="37" xfId="0" applyFont="1" applyFill="1" applyBorder="1" applyAlignment="1">
      <alignment horizontal="center" vertical="center"/>
    </xf>
    <xf numFmtId="0" fontId="15" fillId="2" borderId="1" xfId="4" applyFont="1" applyFill="1" applyBorder="1" applyAlignment="1">
      <alignment horizontal="center" vertical="center"/>
    </xf>
    <xf numFmtId="49" fontId="20" fillId="2" borderId="0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center" vertical="center" textRotation="90" wrapText="1"/>
    </xf>
    <xf numFmtId="0" fontId="15" fillId="2" borderId="1" xfId="0" applyFont="1" applyFill="1" applyBorder="1" applyAlignment="1">
      <alignment horizontal="center" vertical="center" textRotation="90" wrapText="1"/>
    </xf>
    <xf numFmtId="49" fontId="15" fillId="2" borderId="1" xfId="0" applyNumberFormat="1" applyFont="1" applyFill="1" applyBorder="1" applyAlignment="1">
      <alignment horizontal="center" vertical="center" wrapText="1"/>
    </xf>
    <xf numFmtId="14" fontId="14" fillId="2" borderId="53" xfId="0" applyNumberFormat="1" applyFont="1" applyFill="1" applyBorder="1" applyAlignment="1">
      <alignment horizontal="center" vertical="center"/>
    </xf>
    <xf numFmtId="14" fontId="14" fillId="2" borderId="54" xfId="0" applyNumberFormat="1" applyFont="1" applyFill="1" applyBorder="1" applyAlignment="1">
      <alignment horizontal="center" vertical="center"/>
    </xf>
    <xf numFmtId="14" fontId="14" fillId="2" borderId="55" xfId="0" applyNumberFormat="1" applyFont="1" applyFill="1" applyBorder="1" applyAlignment="1">
      <alignment horizontal="center" vertical="center"/>
    </xf>
    <xf numFmtId="14" fontId="14" fillId="2" borderId="56" xfId="0" applyNumberFormat="1" applyFont="1" applyFill="1" applyBorder="1" applyAlignment="1">
      <alignment horizontal="center" vertical="center"/>
    </xf>
    <xf numFmtId="14" fontId="14" fillId="2" borderId="0" xfId="0" applyNumberFormat="1" applyFont="1" applyFill="1" applyBorder="1" applyAlignment="1">
      <alignment horizontal="center" vertical="center"/>
    </xf>
    <xf numFmtId="14" fontId="14" fillId="2" borderId="16" xfId="0" applyNumberFormat="1" applyFont="1" applyFill="1" applyBorder="1" applyAlignment="1">
      <alignment horizontal="center" vertical="center"/>
    </xf>
    <xf numFmtId="14" fontId="14" fillId="2" borderId="4" xfId="0" applyNumberFormat="1" applyFont="1" applyFill="1" applyBorder="1" applyAlignment="1">
      <alignment horizontal="center" vertical="center"/>
    </xf>
    <xf numFmtId="14" fontId="14" fillId="2" borderId="17" xfId="0" applyNumberFormat="1" applyFont="1" applyFill="1" applyBorder="1" applyAlignment="1">
      <alignment horizontal="center" vertical="center"/>
    </xf>
    <xf numFmtId="14" fontId="14" fillId="2" borderId="18" xfId="0" applyNumberFormat="1" applyFont="1" applyFill="1" applyBorder="1" applyAlignment="1">
      <alignment horizontal="center" vertical="center"/>
    </xf>
    <xf numFmtId="0" fontId="15" fillId="2" borderId="45" xfId="0" applyFont="1" applyFill="1" applyBorder="1" applyAlignment="1">
      <alignment horizontal="center" vertical="center"/>
    </xf>
    <xf numFmtId="0" fontId="15" fillId="2" borderId="46" xfId="0" applyFont="1" applyFill="1" applyBorder="1" applyAlignment="1">
      <alignment horizontal="center" vertical="center"/>
    </xf>
    <xf numFmtId="0" fontId="15" fillId="2" borderId="47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right"/>
    </xf>
    <xf numFmtId="0" fontId="32" fillId="2" borderId="0" xfId="0" applyFont="1" applyFill="1" applyAlignment="1">
      <alignment horizontal="center"/>
    </xf>
    <xf numFmtId="0" fontId="15" fillId="2" borderId="1" xfId="4" applyNumberFormat="1" applyFont="1" applyFill="1" applyBorder="1" applyAlignment="1">
      <alignment horizontal="center" vertical="center"/>
    </xf>
    <xf numFmtId="0" fontId="66" fillId="2" borderId="6" xfId="0" applyFont="1" applyFill="1" applyBorder="1" applyAlignment="1">
      <alignment horizontal="center" vertical="center"/>
    </xf>
    <xf numFmtId="0" fontId="66" fillId="2" borderId="7" xfId="0" applyFont="1" applyFill="1" applyBorder="1" applyAlignment="1">
      <alignment horizontal="center" vertical="center"/>
    </xf>
    <xf numFmtId="0" fontId="66" fillId="2" borderId="5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36" xfId="0" applyFont="1" applyFill="1" applyBorder="1" applyAlignment="1">
      <alignment horizontal="center" vertical="center"/>
    </xf>
    <xf numFmtId="0" fontId="15" fillId="2" borderId="38" xfId="0" applyFont="1" applyFill="1" applyBorder="1" applyAlignment="1">
      <alignment horizontal="center" vertical="center"/>
    </xf>
    <xf numFmtId="0" fontId="15" fillId="2" borderId="31" xfId="0" applyFont="1" applyFill="1" applyBorder="1" applyAlignment="1">
      <alignment horizontal="center" vertical="center"/>
    </xf>
    <xf numFmtId="0" fontId="15" fillId="2" borderId="3" xfId="4" applyFont="1" applyFill="1" applyBorder="1" applyAlignment="1">
      <alignment horizontal="center" vertical="center"/>
    </xf>
    <xf numFmtId="0" fontId="15" fillId="2" borderId="35" xfId="4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0" fontId="15" fillId="2" borderId="6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0" fontId="16" fillId="2" borderId="53" xfId="0" applyFont="1" applyFill="1" applyBorder="1" applyAlignment="1">
      <alignment horizontal="center" vertical="center" wrapText="1"/>
    </xf>
    <xf numFmtId="0" fontId="11" fillId="2" borderId="54" xfId="0" applyFont="1" applyFill="1" applyBorder="1" applyAlignment="1">
      <alignment horizontal="center" vertical="center" wrapText="1"/>
    </xf>
    <xf numFmtId="0" fontId="11" fillId="2" borderId="55" xfId="0" applyFont="1" applyFill="1" applyBorder="1" applyAlignment="1">
      <alignment horizontal="center" vertical="center" wrapText="1"/>
    </xf>
    <xf numFmtId="0" fontId="11" fillId="2" borderId="5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5" fillId="2" borderId="12" xfId="4" applyNumberFormat="1" applyFont="1" applyFill="1" applyBorder="1" applyAlignment="1">
      <alignment horizontal="center" vertical="center"/>
    </xf>
    <xf numFmtId="0" fontId="15" fillId="2" borderId="13" xfId="4" applyNumberFormat="1" applyFont="1" applyFill="1" applyBorder="1" applyAlignment="1">
      <alignment horizontal="center" vertical="center"/>
    </xf>
    <xf numFmtId="0" fontId="15" fillId="2" borderId="14" xfId="4" applyNumberFormat="1" applyFont="1" applyFill="1" applyBorder="1" applyAlignment="1">
      <alignment horizontal="center" vertical="center"/>
    </xf>
  </cellXfs>
  <cellStyles count="74">
    <cellStyle name="20% - Акцент1 2" xfId="19"/>
    <cellStyle name="20% - Акцент2 2" xfId="20"/>
    <cellStyle name="20% - Акцент3 2" xfId="21"/>
    <cellStyle name="20% - Акцент4 2" xfId="22"/>
    <cellStyle name="20% - Акцент5 2" xfId="23"/>
    <cellStyle name="20% - Акцент6 2" xfId="24"/>
    <cellStyle name="40% - Акцент1 2" xfId="25"/>
    <cellStyle name="40% - Акцент2 2" xfId="26"/>
    <cellStyle name="40% - Акцент3 2" xfId="27"/>
    <cellStyle name="40% - Акцент4 2" xfId="28"/>
    <cellStyle name="40% - Акцент5 2" xfId="29"/>
    <cellStyle name="40% - Акцент6 2" xfId="30"/>
    <cellStyle name="60% - Акцент1 2" xfId="31"/>
    <cellStyle name="60% - Акцент2 2" xfId="32"/>
    <cellStyle name="60% - Акцент3 2" xfId="33"/>
    <cellStyle name="60% - Акцент4 2" xfId="34"/>
    <cellStyle name="60% - Акцент5 2" xfId="35"/>
    <cellStyle name="60% - Акцент6 2" xfId="36"/>
    <cellStyle name="Excel Built-in Normal" xfId="37"/>
    <cellStyle name="S8" xfId="1"/>
    <cellStyle name="Акцент1 2" xfId="38"/>
    <cellStyle name="Акцент2 2" xfId="39"/>
    <cellStyle name="Акцент3 2" xfId="40"/>
    <cellStyle name="Акцент4 2" xfId="41"/>
    <cellStyle name="Акцент5 2" xfId="42"/>
    <cellStyle name="Акцент6 2" xfId="43"/>
    <cellStyle name="Ввод" xfId="44"/>
    <cellStyle name="Ввод  2" xfId="45"/>
    <cellStyle name="Вывод 2" xfId="46"/>
    <cellStyle name="Вычисление 2" xfId="47"/>
    <cellStyle name="Денежный 2" xfId="66"/>
    <cellStyle name="Заголовок 1 2" xfId="48"/>
    <cellStyle name="Заголовок 2 2" xfId="49"/>
    <cellStyle name="Заголовок 3 2" xfId="50"/>
    <cellStyle name="Заголовок 4 2" xfId="51"/>
    <cellStyle name="Заметка" xfId="52"/>
    <cellStyle name="Итог 2" xfId="53"/>
    <cellStyle name="Контрольная ячейка 2" xfId="54"/>
    <cellStyle name="Название 2" xfId="55"/>
    <cellStyle name="Нейтральный 2" xfId="56"/>
    <cellStyle name="Обычный" xfId="0" builtinId="0"/>
    <cellStyle name="Обычный 10" xfId="68"/>
    <cellStyle name="Обычный 11" xfId="71"/>
    <cellStyle name="Обычный 14" xfId="2"/>
    <cellStyle name="Обычный 2" xfId="3"/>
    <cellStyle name="Обычный 2 2" xfId="6"/>
    <cellStyle name="Обычный 2 3" xfId="9"/>
    <cellStyle name="Обычный 2 4" xfId="13"/>
    <cellStyle name="Обычный 2 5" xfId="57"/>
    <cellStyle name="Обычный 2 6" xfId="69"/>
    <cellStyle name="Обычный 3" xfId="4"/>
    <cellStyle name="Обычный 3 2" xfId="8"/>
    <cellStyle name="Обычный 3 2 2" xfId="72"/>
    <cellStyle name="Обычный 3 3" xfId="10"/>
    <cellStyle name="Обычный 3 4" xfId="14"/>
    <cellStyle name="Обычный 3 5" xfId="58"/>
    <cellStyle name="Обычный 3 6" xfId="70"/>
    <cellStyle name="Обычный 4" xfId="11"/>
    <cellStyle name="Обычный 4 2" xfId="16"/>
    <cellStyle name="Обычный 5" xfId="12"/>
    <cellStyle name="Обычный 6" xfId="15"/>
    <cellStyle name="Обычный 7" xfId="17"/>
    <cellStyle name="Обычный 8" xfId="18"/>
    <cellStyle name="Обычный 9" xfId="67"/>
    <cellStyle name="Обычный_Лист1" xfId="73"/>
    <cellStyle name="Плохой 2" xfId="59"/>
    <cellStyle name="Пояснение 2" xfId="60"/>
    <cellStyle name="Примечание 2" xfId="61"/>
    <cellStyle name="Связанная ячейка 2" xfId="62"/>
    <cellStyle name="Стиль 1" xfId="63"/>
    <cellStyle name="Текст предупреждения 2" xfId="64"/>
    <cellStyle name="Финансовый 2" xfId="5"/>
    <cellStyle name="Финансовый 3" xfId="7"/>
    <cellStyle name="Хороший 2" xfId="6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DOCUME~1/user5/LOCALS~1/Temp/&#1030;&#1085;&#1089;&#1090;&#1088;(7)%20%2001.08.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Documents/Downloads/&#1044;&#1054;&#1047;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Общ.за 2 міс."/>
    </sheetNames>
    <sheetDataSet>
      <sheetData sheetId="0" refreshError="1">
        <row r="8">
          <cell r="C8" t="str">
            <v>КНП "КМЦ нефрології та діалізу"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O1597"/>
  <sheetViews>
    <sheetView tabSelected="1" view="pageBreakPreview" zoomScale="77" zoomScaleNormal="90" zoomScaleSheetLayoutView="77" workbookViewId="0">
      <selection activeCell="B2" sqref="B2:X2"/>
    </sheetView>
  </sheetViews>
  <sheetFormatPr defaultColWidth="9.42578125" defaultRowHeight="12.75"/>
  <cols>
    <col min="1" max="1" width="4.85546875" style="2" customWidth="1"/>
    <col min="2" max="2" width="28.28515625" style="40" customWidth="1"/>
    <col min="3" max="3" width="8.5703125" style="11" customWidth="1"/>
    <col min="4" max="4" width="10.140625" style="7" customWidth="1"/>
    <col min="5" max="5" width="10.28515625" style="7" bestFit="1" customWidth="1"/>
    <col min="6" max="6" width="9.5703125" style="6" bestFit="1" customWidth="1"/>
    <col min="7" max="7" width="13.5703125" style="9" customWidth="1"/>
    <col min="8" max="8" width="11.28515625" style="13" customWidth="1"/>
    <col min="9" max="9" width="9.28515625" style="13" customWidth="1"/>
    <col min="10" max="10" width="9.5703125" style="12" bestFit="1" customWidth="1"/>
    <col min="11" max="11" width="9" style="8" customWidth="1"/>
    <col min="12" max="12" width="13.28515625" style="11" customWidth="1"/>
    <col min="13" max="13" width="7.85546875" style="11" customWidth="1"/>
    <col min="14" max="14" width="10" style="10" customWidth="1"/>
    <col min="15" max="15" width="9.5703125" style="6" bestFit="1" customWidth="1"/>
    <col min="16" max="16" width="15" style="7" customWidth="1"/>
    <col min="17" max="20" width="0" style="7" hidden="1" customWidth="1"/>
    <col min="21" max="21" width="9.5703125" style="6" bestFit="1" customWidth="1"/>
    <col min="22" max="22" width="9.5703125" style="7" bestFit="1" customWidth="1"/>
    <col min="23" max="23" width="10.28515625" style="6" customWidth="1"/>
    <col min="24" max="24" width="14.7109375" style="7" customWidth="1"/>
    <col min="25" max="16384" width="9.42578125" style="2"/>
  </cols>
  <sheetData>
    <row r="1" spans="1:39">
      <c r="B1" s="39"/>
      <c r="C1" s="3"/>
      <c r="D1" s="4"/>
      <c r="E1" s="4"/>
      <c r="F1" s="14"/>
      <c r="G1" s="15"/>
      <c r="H1" s="23"/>
      <c r="I1" s="23"/>
      <c r="J1" s="24"/>
      <c r="K1" s="16"/>
      <c r="L1" s="3"/>
      <c r="M1" s="3"/>
      <c r="N1" s="25"/>
      <c r="O1" s="14"/>
      <c r="P1" s="4"/>
      <c r="Q1" s="4"/>
      <c r="R1" s="4"/>
      <c r="S1" s="4"/>
      <c r="T1" s="4"/>
      <c r="U1" s="745" t="s">
        <v>31</v>
      </c>
      <c r="V1" s="745"/>
      <c r="W1" s="745"/>
      <c r="X1" s="745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</row>
    <row r="2" spans="1:39" s="29" customFormat="1" ht="27.75" customHeight="1">
      <c r="A2" s="134"/>
      <c r="B2" s="746" t="s">
        <v>1947</v>
      </c>
      <c r="C2" s="746"/>
      <c r="D2" s="746"/>
      <c r="E2" s="746"/>
      <c r="F2" s="746"/>
      <c r="G2" s="746"/>
      <c r="H2" s="746"/>
      <c r="I2" s="746"/>
      <c r="J2" s="746"/>
      <c r="K2" s="746"/>
      <c r="L2" s="746"/>
      <c r="M2" s="746"/>
      <c r="N2" s="746"/>
      <c r="O2" s="746"/>
      <c r="P2" s="746"/>
      <c r="Q2" s="746"/>
      <c r="R2" s="746"/>
      <c r="S2" s="746"/>
      <c r="T2" s="746"/>
      <c r="U2" s="746"/>
      <c r="V2" s="746"/>
      <c r="W2" s="746"/>
      <c r="X2" s="746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</row>
    <row r="3" spans="1:39" s="29" customFormat="1" ht="30.75" customHeight="1">
      <c r="A3" s="135"/>
      <c r="B3" s="136" t="s">
        <v>14</v>
      </c>
      <c r="C3" s="727" t="s">
        <v>32</v>
      </c>
      <c r="D3" s="727"/>
      <c r="E3" s="727"/>
      <c r="F3" s="727"/>
      <c r="G3" s="727"/>
      <c r="H3" s="727"/>
      <c r="I3" s="727"/>
      <c r="J3" s="727"/>
      <c r="K3" s="727"/>
      <c r="L3" s="727"/>
      <c r="M3" s="727"/>
      <c r="N3" s="727"/>
      <c r="O3" s="727"/>
      <c r="P3" s="727"/>
      <c r="Q3" s="134"/>
      <c r="R3" s="134"/>
      <c r="S3" s="134"/>
      <c r="T3" s="134"/>
      <c r="U3" s="137"/>
      <c r="V3" s="134"/>
      <c r="W3" s="137"/>
      <c r="X3" s="134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</row>
    <row r="4" spans="1:39" s="35" customFormat="1" ht="27" customHeight="1">
      <c r="A4" s="732" t="s">
        <v>11</v>
      </c>
      <c r="B4" s="734" t="s">
        <v>15</v>
      </c>
      <c r="C4" s="733" t="s">
        <v>28</v>
      </c>
      <c r="D4" s="733" t="s">
        <v>16</v>
      </c>
      <c r="E4" s="733" t="s">
        <v>12</v>
      </c>
      <c r="F4" s="733" t="s">
        <v>1784</v>
      </c>
      <c r="G4" s="733"/>
      <c r="H4" s="748" t="s">
        <v>17</v>
      </c>
      <c r="I4" s="733" t="s">
        <v>40</v>
      </c>
      <c r="J4" s="733"/>
      <c r="K4" s="733"/>
      <c r="L4" s="733"/>
      <c r="M4" s="733"/>
      <c r="N4" s="733"/>
      <c r="O4" s="733" t="s">
        <v>39</v>
      </c>
      <c r="P4" s="733"/>
      <c r="Q4" s="733" t="s">
        <v>36</v>
      </c>
      <c r="R4" s="733"/>
      <c r="S4" s="733"/>
      <c r="T4" s="733"/>
      <c r="U4" s="733"/>
      <c r="V4" s="733"/>
      <c r="W4" s="733" t="s">
        <v>1948</v>
      </c>
      <c r="X4" s="733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</row>
    <row r="5" spans="1:39" s="35" customFormat="1" ht="19.5" customHeight="1">
      <c r="A5" s="732"/>
      <c r="B5" s="734"/>
      <c r="C5" s="733"/>
      <c r="D5" s="733"/>
      <c r="E5" s="733"/>
      <c r="F5" s="735" t="s">
        <v>18</v>
      </c>
      <c r="G5" s="736" t="s">
        <v>19</v>
      </c>
      <c r="H5" s="748"/>
      <c r="I5" s="748" t="s">
        <v>20</v>
      </c>
      <c r="J5" s="750" t="s">
        <v>21</v>
      </c>
      <c r="K5" s="747" t="s">
        <v>18</v>
      </c>
      <c r="L5" s="733" t="s">
        <v>19</v>
      </c>
      <c r="M5" s="733" t="s">
        <v>25</v>
      </c>
      <c r="N5" s="733"/>
      <c r="O5" s="735" t="s">
        <v>18</v>
      </c>
      <c r="P5" s="733" t="s">
        <v>19</v>
      </c>
      <c r="Q5" s="733" t="s">
        <v>37</v>
      </c>
      <c r="R5" s="733"/>
      <c r="S5" s="733"/>
      <c r="T5" s="733"/>
      <c r="U5" s="735" t="s">
        <v>18</v>
      </c>
      <c r="V5" s="749" t="s">
        <v>19</v>
      </c>
      <c r="W5" s="735" t="s">
        <v>18</v>
      </c>
      <c r="X5" s="733" t="s">
        <v>19</v>
      </c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</row>
    <row r="6" spans="1:39" s="45" customFormat="1" ht="34.5" customHeight="1">
      <c r="A6" s="732"/>
      <c r="B6" s="734"/>
      <c r="C6" s="733"/>
      <c r="D6" s="733"/>
      <c r="E6" s="733"/>
      <c r="F6" s="735"/>
      <c r="G6" s="736"/>
      <c r="H6" s="748"/>
      <c r="I6" s="748"/>
      <c r="J6" s="750"/>
      <c r="K6" s="747"/>
      <c r="L6" s="733"/>
      <c r="M6" s="138" t="s">
        <v>22</v>
      </c>
      <c r="N6" s="139" t="s">
        <v>23</v>
      </c>
      <c r="O6" s="735"/>
      <c r="P6" s="733"/>
      <c r="Q6" s="733"/>
      <c r="R6" s="733"/>
      <c r="S6" s="733"/>
      <c r="T6" s="733"/>
      <c r="U6" s="735"/>
      <c r="V6" s="749"/>
      <c r="W6" s="735"/>
      <c r="X6" s="733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</row>
    <row r="7" spans="1:39" s="53" customFormat="1" ht="30.75" customHeight="1">
      <c r="A7" s="140">
        <v>1</v>
      </c>
      <c r="B7" s="140">
        <v>2</v>
      </c>
      <c r="C7" s="140">
        <v>3</v>
      </c>
      <c r="D7" s="140">
        <v>4</v>
      </c>
      <c r="E7" s="140">
        <v>5</v>
      </c>
      <c r="F7" s="141">
        <v>6</v>
      </c>
      <c r="G7" s="140">
        <v>7</v>
      </c>
      <c r="H7" s="140">
        <v>8</v>
      </c>
      <c r="I7" s="140">
        <v>9</v>
      </c>
      <c r="J7" s="140">
        <v>10</v>
      </c>
      <c r="K7" s="141">
        <v>11</v>
      </c>
      <c r="L7" s="140">
        <v>12</v>
      </c>
      <c r="M7" s="140">
        <v>13</v>
      </c>
      <c r="N7" s="140">
        <v>14</v>
      </c>
      <c r="O7" s="141">
        <v>15</v>
      </c>
      <c r="P7" s="140">
        <v>16</v>
      </c>
      <c r="Q7" s="140"/>
      <c r="R7" s="140"/>
      <c r="S7" s="140"/>
      <c r="T7" s="140"/>
      <c r="U7" s="141"/>
      <c r="V7" s="140"/>
      <c r="W7" s="141">
        <v>17</v>
      </c>
      <c r="X7" s="140">
        <v>18</v>
      </c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</row>
    <row r="8" spans="1:39" s="29" customFormat="1" ht="25.5" customHeight="1">
      <c r="A8" s="729" t="s">
        <v>210</v>
      </c>
      <c r="B8" s="730"/>
      <c r="C8" s="730"/>
      <c r="D8" s="730"/>
      <c r="E8" s="730"/>
      <c r="F8" s="730"/>
      <c r="G8" s="730"/>
      <c r="H8" s="730"/>
      <c r="I8" s="730"/>
      <c r="J8" s="730"/>
      <c r="K8" s="730"/>
      <c r="L8" s="730"/>
      <c r="M8" s="730"/>
      <c r="N8" s="730"/>
      <c r="O8" s="730"/>
      <c r="P8" s="730"/>
      <c r="Q8" s="730"/>
      <c r="R8" s="730"/>
      <c r="S8" s="730"/>
      <c r="T8" s="730"/>
      <c r="U8" s="730"/>
      <c r="V8" s="730"/>
      <c r="W8" s="730"/>
      <c r="X8" s="731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</row>
    <row r="9" spans="1:39" s="65" customFormat="1" ht="40.5" customHeight="1">
      <c r="A9" s="95">
        <v>1</v>
      </c>
      <c r="B9" s="142" t="s">
        <v>1031</v>
      </c>
      <c r="C9" s="95" t="s">
        <v>120</v>
      </c>
      <c r="D9" s="143"/>
      <c r="E9" s="99">
        <v>57.48</v>
      </c>
      <c r="F9" s="144">
        <v>792</v>
      </c>
      <c r="G9" s="145">
        <f t="shared" ref="G9:G66" si="0">F9*E9</f>
        <v>45524.159999999996</v>
      </c>
      <c r="H9" s="146" t="s">
        <v>426</v>
      </c>
      <c r="I9" s="146"/>
      <c r="J9" s="147"/>
      <c r="K9" s="99"/>
      <c r="L9" s="99">
        <f>K9*E9</f>
        <v>0</v>
      </c>
      <c r="M9" s="95">
        <v>1131</v>
      </c>
      <c r="N9" s="96" t="s">
        <v>429</v>
      </c>
      <c r="O9" s="144">
        <f t="shared" ref="O9:O66" si="1">F9+K9-W9</f>
        <v>0</v>
      </c>
      <c r="P9" s="99">
        <f t="shared" ref="P9:P66" si="2">O9*E9</f>
        <v>0</v>
      </c>
      <c r="Q9" s="103"/>
      <c r="R9" s="95"/>
      <c r="S9" s="95"/>
      <c r="T9" s="95"/>
      <c r="U9" s="95"/>
      <c r="V9" s="95"/>
      <c r="W9" s="144">
        <v>792</v>
      </c>
      <c r="X9" s="99">
        <f t="shared" ref="X9:X66" si="3">W9*E9</f>
        <v>45524.159999999996</v>
      </c>
      <c r="Y9" s="63">
        <f t="shared" ref="Y9:Y55" si="4">G9+L9-P9-X9</f>
        <v>0</v>
      </c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</row>
    <row r="10" spans="1:39" s="65" customFormat="1" ht="40.5" customHeight="1">
      <c r="A10" s="95">
        <v>2</v>
      </c>
      <c r="B10" s="142" t="s">
        <v>1032</v>
      </c>
      <c r="C10" s="95" t="s">
        <v>120</v>
      </c>
      <c r="D10" s="143"/>
      <c r="E10" s="99">
        <v>12.78</v>
      </c>
      <c r="F10" s="144">
        <v>10508.4</v>
      </c>
      <c r="G10" s="145">
        <f t="shared" si="0"/>
        <v>134297.35199999998</v>
      </c>
      <c r="H10" s="148" t="s">
        <v>430</v>
      </c>
      <c r="I10" s="149"/>
      <c r="J10" s="99"/>
      <c r="K10" s="99"/>
      <c r="L10" s="99">
        <v>0</v>
      </c>
      <c r="M10" s="95">
        <v>1131</v>
      </c>
      <c r="N10" s="96" t="s">
        <v>429</v>
      </c>
      <c r="O10" s="144">
        <f t="shared" si="1"/>
        <v>10508.4</v>
      </c>
      <c r="P10" s="99">
        <f t="shared" si="2"/>
        <v>134297.35199999998</v>
      </c>
      <c r="Q10" s="103"/>
      <c r="R10" s="95"/>
      <c r="S10" s="95"/>
      <c r="T10" s="95"/>
      <c r="U10" s="95"/>
      <c r="V10" s="95"/>
      <c r="W10" s="144">
        <v>0</v>
      </c>
      <c r="X10" s="99">
        <f t="shared" si="3"/>
        <v>0</v>
      </c>
      <c r="Y10" s="63">
        <f t="shared" si="4"/>
        <v>0</v>
      </c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</row>
    <row r="11" spans="1:39" s="65" customFormat="1" ht="40.5" customHeight="1">
      <c r="A11" s="95">
        <v>3</v>
      </c>
      <c r="B11" s="142" t="s">
        <v>1033</v>
      </c>
      <c r="C11" s="95" t="s">
        <v>120</v>
      </c>
      <c r="D11" s="143"/>
      <c r="E11" s="99">
        <v>9.7200000000000006</v>
      </c>
      <c r="F11" s="144">
        <v>2015</v>
      </c>
      <c r="G11" s="145">
        <f t="shared" si="0"/>
        <v>19585.800000000003</v>
      </c>
      <c r="H11" s="146" t="s">
        <v>431</v>
      </c>
      <c r="I11" s="150"/>
      <c r="J11" s="99"/>
      <c r="K11" s="99"/>
      <c r="L11" s="99">
        <v>0</v>
      </c>
      <c r="M11" s="95">
        <v>1131</v>
      </c>
      <c r="N11" s="96" t="s">
        <v>429</v>
      </c>
      <c r="O11" s="144">
        <f t="shared" si="1"/>
        <v>2015</v>
      </c>
      <c r="P11" s="99">
        <f t="shared" si="2"/>
        <v>19585.800000000003</v>
      </c>
      <c r="Q11" s="103"/>
      <c r="R11" s="95"/>
      <c r="S11" s="95"/>
      <c r="T11" s="95"/>
      <c r="U11" s="95"/>
      <c r="V11" s="95"/>
      <c r="W11" s="144">
        <v>0</v>
      </c>
      <c r="X11" s="99">
        <f t="shared" si="3"/>
        <v>0</v>
      </c>
      <c r="Y11" s="63">
        <f t="shared" si="4"/>
        <v>0</v>
      </c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</row>
    <row r="12" spans="1:39" s="65" customFormat="1" ht="40.5" customHeight="1">
      <c r="A12" s="95">
        <v>4</v>
      </c>
      <c r="B12" s="142" t="s">
        <v>1034</v>
      </c>
      <c r="C12" s="95" t="s">
        <v>120</v>
      </c>
      <c r="D12" s="143"/>
      <c r="E12" s="99">
        <v>15</v>
      </c>
      <c r="F12" s="144">
        <v>11056.4</v>
      </c>
      <c r="G12" s="145">
        <f t="shared" si="0"/>
        <v>165846</v>
      </c>
      <c r="H12" s="146" t="s">
        <v>432</v>
      </c>
      <c r="I12" s="150"/>
      <c r="J12" s="99"/>
      <c r="K12" s="99"/>
      <c r="L12" s="99">
        <v>0</v>
      </c>
      <c r="M12" s="95">
        <v>1131</v>
      </c>
      <c r="N12" s="96" t="s">
        <v>429</v>
      </c>
      <c r="O12" s="144">
        <f t="shared" si="1"/>
        <v>628.79999999999927</v>
      </c>
      <c r="P12" s="99">
        <f t="shared" si="2"/>
        <v>9431.9999999999891</v>
      </c>
      <c r="Q12" s="103"/>
      <c r="R12" s="95"/>
      <c r="S12" s="95"/>
      <c r="T12" s="95"/>
      <c r="U12" s="95"/>
      <c r="V12" s="95"/>
      <c r="W12" s="144">
        <v>10427.6</v>
      </c>
      <c r="X12" s="99">
        <f t="shared" si="3"/>
        <v>156414</v>
      </c>
      <c r="Y12" s="63">
        <f t="shared" si="4"/>
        <v>0</v>
      </c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</row>
    <row r="13" spans="1:39" s="65" customFormat="1" ht="40.5" customHeight="1">
      <c r="A13" s="95">
        <v>5</v>
      </c>
      <c r="B13" s="142" t="s">
        <v>1035</v>
      </c>
      <c r="C13" s="95" t="s">
        <v>120</v>
      </c>
      <c r="D13" s="143"/>
      <c r="E13" s="99">
        <v>6.36</v>
      </c>
      <c r="F13" s="144">
        <v>10750</v>
      </c>
      <c r="G13" s="145">
        <f t="shared" si="0"/>
        <v>68370</v>
      </c>
      <c r="H13" s="146" t="s">
        <v>433</v>
      </c>
      <c r="I13" s="150"/>
      <c r="J13" s="99"/>
      <c r="K13" s="99"/>
      <c r="L13" s="99">
        <v>0</v>
      </c>
      <c r="M13" s="95">
        <v>1131</v>
      </c>
      <c r="N13" s="96" t="s">
        <v>429</v>
      </c>
      <c r="O13" s="144">
        <f t="shared" si="1"/>
        <v>250</v>
      </c>
      <c r="P13" s="99">
        <f t="shared" si="2"/>
        <v>1590</v>
      </c>
      <c r="Q13" s="103"/>
      <c r="R13" s="95"/>
      <c r="S13" s="95"/>
      <c r="T13" s="95"/>
      <c r="U13" s="95"/>
      <c r="V13" s="95"/>
      <c r="W13" s="144">
        <v>10500</v>
      </c>
      <c r="X13" s="99">
        <f t="shared" si="3"/>
        <v>66780</v>
      </c>
      <c r="Y13" s="63">
        <f t="shared" si="4"/>
        <v>0</v>
      </c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</row>
    <row r="14" spans="1:39" s="65" customFormat="1" ht="40.5" customHeight="1">
      <c r="A14" s="95">
        <v>6</v>
      </c>
      <c r="B14" s="142" t="s">
        <v>1035</v>
      </c>
      <c r="C14" s="95" t="s">
        <v>120</v>
      </c>
      <c r="D14" s="143"/>
      <c r="E14" s="99">
        <v>6.36</v>
      </c>
      <c r="F14" s="144">
        <v>1000</v>
      </c>
      <c r="G14" s="145">
        <f t="shared" si="0"/>
        <v>6360</v>
      </c>
      <c r="H14" s="146" t="s">
        <v>433</v>
      </c>
      <c r="I14" s="150"/>
      <c r="J14" s="99"/>
      <c r="K14" s="99"/>
      <c r="L14" s="99">
        <v>0</v>
      </c>
      <c r="M14" s="95">
        <v>1131</v>
      </c>
      <c r="N14" s="96" t="s">
        <v>429</v>
      </c>
      <c r="O14" s="144">
        <f t="shared" si="1"/>
        <v>1000</v>
      </c>
      <c r="P14" s="99">
        <f t="shared" si="2"/>
        <v>6360</v>
      </c>
      <c r="Q14" s="103"/>
      <c r="R14" s="95"/>
      <c r="S14" s="95"/>
      <c r="T14" s="95"/>
      <c r="U14" s="95"/>
      <c r="V14" s="95"/>
      <c r="W14" s="144">
        <v>0</v>
      </c>
      <c r="X14" s="99">
        <f t="shared" si="3"/>
        <v>0</v>
      </c>
      <c r="Y14" s="63">
        <f t="shared" si="4"/>
        <v>0</v>
      </c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</row>
    <row r="15" spans="1:39" s="65" customFormat="1" ht="40.5" customHeight="1">
      <c r="A15" s="95">
        <v>7</v>
      </c>
      <c r="B15" s="142" t="s">
        <v>1036</v>
      </c>
      <c r="C15" s="95" t="s">
        <v>120</v>
      </c>
      <c r="D15" s="143"/>
      <c r="E15" s="99">
        <v>15</v>
      </c>
      <c r="F15" s="144">
        <v>4046</v>
      </c>
      <c r="G15" s="145">
        <f t="shared" si="0"/>
        <v>60690</v>
      </c>
      <c r="H15" s="146" t="s">
        <v>434</v>
      </c>
      <c r="I15" s="150"/>
      <c r="J15" s="99"/>
      <c r="K15" s="99"/>
      <c r="L15" s="99">
        <v>0</v>
      </c>
      <c r="M15" s="95">
        <v>1131</v>
      </c>
      <c r="N15" s="96" t="s">
        <v>429</v>
      </c>
      <c r="O15" s="144">
        <f t="shared" si="1"/>
        <v>0</v>
      </c>
      <c r="P15" s="99">
        <f t="shared" si="2"/>
        <v>0</v>
      </c>
      <c r="Q15" s="103"/>
      <c r="R15" s="95"/>
      <c r="S15" s="95"/>
      <c r="T15" s="95"/>
      <c r="U15" s="95"/>
      <c r="V15" s="95"/>
      <c r="W15" s="144">
        <v>4046</v>
      </c>
      <c r="X15" s="99">
        <f t="shared" si="3"/>
        <v>60690</v>
      </c>
      <c r="Y15" s="63">
        <f t="shared" si="4"/>
        <v>0</v>
      </c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</row>
    <row r="16" spans="1:39" s="65" customFormat="1" ht="40.5" customHeight="1">
      <c r="A16" s="95">
        <v>8</v>
      </c>
      <c r="B16" s="142" t="s">
        <v>435</v>
      </c>
      <c r="C16" s="95" t="s">
        <v>120</v>
      </c>
      <c r="D16" s="143"/>
      <c r="E16" s="99">
        <v>7.5</v>
      </c>
      <c r="F16" s="144">
        <v>300</v>
      </c>
      <c r="G16" s="145">
        <f t="shared" si="0"/>
        <v>2250</v>
      </c>
      <c r="H16" s="146" t="s">
        <v>423</v>
      </c>
      <c r="I16" s="150"/>
      <c r="J16" s="99"/>
      <c r="K16" s="99"/>
      <c r="L16" s="99">
        <v>0</v>
      </c>
      <c r="M16" s="95">
        <v>1131</v>
      </c>
      <c r="N16" s="96" t="s">
        <v>429</v>
      </c>
      <c r="O16" s="144">
        <f t="shared" si="1"/>
        <v>300</v>
      </c>
      <c r="P16" s="99">
        <f t="shared" si="2"/>
        <v>2250</v>
      </c>
      <c r="Q16" s="103"/>
      <c r="R16" s="95"/>
      <c r="S16" s="95"/>
      <c r="T16" s="95"/>
      <c r="U16" s="95"/>
      <c r="V16" s="95"/>
      <c r="W16" s="144">
        <v>0</v>
      </c>
      <c r="X16" s="99">
        <f t="shared" si="3"/>
        <v>0</v>
      </c>
      <c r="Y16" s="63">
        <f t="shared" si="4"/>
        <v>0</v>
      </c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</row>
    <row r="17" spans="1:39" s="65" customFormat="1" ht="40.5" customHeight="1">
      <c r="A17" s="95">
        <v>9</v>
      </c>
      <c r="B17" s="142" t="s">
        <v>1037</v>
      </c>
      <c r="C17" s="95" t="s">
        <v>120</v>
      </c>
      <c r="D17" s="143"/>
      <c r="E17" s="99">
        <v>9.6</v>
      </c>
      <c r="F17" s="144">
        <v>3187.08</v>
      </c>
      <c r="G17" s="145">
        <f t="shared" si="0"/>
        <v>30595.967999999997</v>
      </c>
      <c r="H17" s="146" t="s">
        <v>436</v>
      </c>
      <c r="I17" s="150"/>
      <c r="J17" s="99"/>
      <c r="K17" s="99"/>
      <c r="L17" s="99">
        <v>0</v>
      </c>
      <c r="M17" s="95">
        <v>1131</v>
      </c>
      <c r="N17" s="96" t="s">
        <v>429</v>
      </c>
      <c r="O17" s="144">
        <f t="shared" si="1"/>
        <v>3187.08</v>
      </c>
      <c r="P17" s="99">
        <f t="shared" si="2"/>
        <v>30595.967999999997</v>
      </c>
      <c r="Q17" s="103"/>
      <c r="R17" s="95"/>
      <c r="S17" s="95"/>
      <c r="T17" s="95"/>
      <c r="U17" s="95"/>
      <c r="V17" s="95"/>
      <c r="W17" s="144">
        <v>0</v>
      </c>
      <c r="X17" s="99">
        <f t="shared" si="3"/>
        <v>0</v>
      </c>
      <c r="Y17" s="63">
        <f t="shared" si="4"/>
        <v>0</v>
      </c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</row>
    <row r="18" spans="1:39" s="65" customFormat="1" ht="40.5" customHeight="1">
      <c r="A18" s="95">
        <v>10</v>
      </c>
      <c r="B18" s="142" t="s">
        <v>1038</v>
      </c>
      <c r="C18" s="95" t="s">
        <v>272</v>
      </c>
      <c r="D18" s="151">
        <v>20620</v>
      </c>
      <c r="E18" s="99">
        <v>27.82</v>
      </c>
      <c r="F18" s="144">
        <v>250</v>
      </c>
      <c r="G18" s="145">
        <f t="shared" si="0"/>
        <v>6955</v>
      </c>
      <c r="H18" s="146" t="s">
        <v>615</v>
      </c>
      <c r="I18" s="150"/>
      <c r="J18" s="99"/>
      <c r="K18" s="99"/>
      <c r="L18" s="99">
        <v>0</v>
      </c>
      <c r="M18" s="95">
        <v>939</v>
      </c>
      <c r="N18" s="96" t="s">
        <v>421</v>
      </c>
      <c r="O18" s="144">
        <f t="shared" si="1"/>
        <v>16</v>
      </c>
      <c r="P18" s="99">
        <f t="shared" si="2"/>
        <v>445.12</v>
      </c>
      <c r="Q18" s="103"/>
      <c r="R18" s="95"/>
      <c r="S18" s="95"/>
      <c r="T18" s="95"/>
      <c r="U18" s="95"/>
      <c r="V18" s="95"/>
      <c r="W18" s="144">
        <v>234</v>
      </c>
      <c r="X18" s="99">
        <f t="shared" si="3"/>
        <v>6509.88</v>
      </c>
      <c r="Y18" s="63">
        <f t="shared" si="4"/>
        <v>0</v>
      </c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</row>
    <row r="19" spans="1:39" s="65" customFormat="1" ht="40.5" customHeight="1">
      <c r="A19" s="95">
        <v>11</v>
      </c>
      <c r="B19" s="142" t="s">
        <v>1039</v>
      </c>
      <c r="C19" s="95" t="s">
        <v>272</v>
      </c>
      <c r="D19" s="151" t="s">
        <v>409</v>
      </c>
      <c r="E19" s="99">
        <v>3999</v>
      </c>
      <c r="F19" s="144">
        <v>4</v>
      </c>
      <c r="G19" s="145">
        <f t="shared" si="0"/>
        <v>15996</v>
      </c>
      <c r="H19" s="146" t="s">
        <v>410</v>
      </c>
      <c r="I19" s="150"/>
      <c r="J19" s="99"/>
      <c r="K19" s="99"/>
      <c r="L19" s="99">
        <v>0</v>
      </c>
      <c r="M19" s="95">
        <v>1194</v>
      </c>
      <c r="N19" s="96" t="s">
        <v>411</v>
      </c>
      <c r="O19" s="144">
        <f t="shared" si="1"/>
        <v>4</v>
      </c>
      <c r="P19" s="99">
        <f t="shared" si="2"/>
        <v>15996</v>
      </c>
      <c r="Q19" s="103"/>
      <c r="R19" s="95"/>
      <c r="S19" s="95"/>
      <c r="T19" s="95"/>
      <c r="U19" s="95"/>
      <c r="V19" s="95"/>
      <c r="W19" s="144">
        <v>0</v>
      </c>
      <c r="X19" s="99">
        <f t="shared" si="3"/>
        <v>0</v>
      </c>
      <c r="Y19" s="63">
        <f t="shared" si="4"/>
        <v>0</v>
      </c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</row>
    <row r="20" spans="1:39" s="65" customFormat="1" ht="40.5" customHeight="1">
      <c r="A20" s="95">
        <v>12</v>
      </c>
      <c r="B20" s="142" t="s">
        <v>1040</v>
      </c>
      <c r="C20" s="95" t="s">
        <v>412</v>
      </c>
      <c r="D20" s="151" t="s">
        <v>413</v>
      </c>
      <c r="E20" s="99">
        <v>8238</v>
      </c>
      <c r="F20" s="144">
        <v>39</v>
      </c>
      <c r="G20" s="145">
        <f t="shared" si="0"/>
        <v>321282</v>
      </c>
      <c r="H20" s="146" t="s">
        <v>414</v>
      </c>
      <c r="I20" s="150"/>
      <c r="J20" s="99"/>
      <c r="K20" s="99"/>
      <c r="L20" s="99">
        <v>0</v>
      </c>
      <c r="M20" s="95">
        <v>1194</v>
      </c>
      <c r="N20" s="96" t="s">
        <v>411</v>
      </c>
      <c r="O20" s="144">
        <f t="shared" si="1"/>
        <v>0</v>
      </c>
      <c r="P20" s="99">
        <f t="shared" si="2"/>
        <v>0</v>
      </c>
      <c r="Q20" s="103"/>
      <c r="R20" s="95"/>
      <c r="S20" s="95"/>
      <c r="T20" s="95"/>
      <c r="U20" s="95"/>
      <c r="V20" s="95"/>
      <c r="W20" s="144">
        <v>39</v>
      </c>
      <c r="X20" s="99">
        <f t="shared" si="3"/>
        <v>321282</v>
      </c>
      <c r="Y20" s="63">
        <f t="shared" si="4"/>
        <v>0</v>
      </c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</row>
    <row r="21" spans="1:39" s="65" customFormat="1" ht="40.5" customHeight="1">
      <c r="A21" s="95">
        <v>13</v>
      </c>
      <c r="B21" s="142" t="s">
        <v>617</v>
      </c>
      <c r="C21" s="95" t="s">
        <v>618</v>
      </c>
      <c r="D21" s="151" t="s">
        <v>619</v>
      </c>
      <c r="E21" s="99">
        <v>36.340000000000003</v>
      </c>
      <c r="F21" s="144">
        <v>1426</v>
      </c>
      <c r="G21" s="145">
        <f t="shared" si="0"/>
        <v>51820.840000000004</v>
      </c>
      <c r="H21" s="146" t="s">
        <v>615</v>
      </c>
      <c r="I21" s="150"/>
      <c r="J21" s="99"/>
      <c r="K21" s="99"/>
      <c r="L21" s="99">
        <v>0</v>
      </c>
      <c r="M21" s="95">
        <v>939</v>
      </c>
      <c r="N21" s="96" t="s">
        <v>421</v>
      </c>
      <c r="O21" s="144">
        <f t="shared" si="1"/>
        <v>0</v>
      </c>
      <c r="P21" s="99">
        <f t="shared" si="2"/>
        <v>0</v>
      </c>
      <c r="Q21" s="103"/>
      <c r="R21" s="95"/>
      <c r="S21" s="95"/>
      <c r="T21" s="95"/>
      <c r="U21" s="95"/>
      <c r="V21" s="95"/>
      <c r="W21" s="144">
        <v>1426</v>
      </c>
      <c r="X21" s="99">
        <f t="shared" si="3"/>
        <v>51820.840000000004</v>
      </c>
      <c r="Y21" s="63">
        <f t="shared" si="4"/>
        <v>0</v>
      </c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</row>
    <row r="22" spans="1:39" s="65" customFormat="1" ht="40.5" customHeight="1">
      <c r="A22" s="95">
        <v>14</v>
      </c>
      <c r="B22" s="142" t="s">
        <v>1041</v>
      </c>
      <c r="C22" s="95" t="s">
        <v>618</v>
      </c>
      <c r="D22" s="151" t="s">
        <v>1042</v>
      </c>
      <c r="E22" s="99">
        <v>1031.48</v>
      </c>
      <c r="F22" s="144">
        <v>5824</v>
      </c>
      <c r="G22" s="145">
        <f t="shared" si="0"/>
        <v>6007339.5200000005</v>
      </c>
      <c r="H22" s="146" t="s">
        <v>419</v>
      </c>
      <c r="I22" s="150"/>
      <c r="J22" s="99"/>
      <c r="K22" s="99"/>
      <c r="L22" s="99">
        <v>0</v>
      </c>
      <c r="M22" s="95">
        <v>939</v>
      </c>
      <c r="N22" s="96" t="s">
        <v>421</v>
      </c>
      <c r="O22" s="144">
        <f t="shared" si="1"/>
        <v>168</v>
      </c>
      <c r="P22" s="99">
        <f t="shared" si="2"/>
        <v>173288.64</v>
      </c>
      <c r="Q22" s="103"/>
      <c r="R22" s="95"/>
      <c r="S22" s="95"/>
      <c r="T22" s="95"/>
      <c r="U22" s="95"/>
      <c r="V22" s="95"/>
      <c r="W22" s="144">
        <v>5656</v>
      </c>
      <c r="X22" s="99">
        <f t="shared" si="3"/>
        <v>5834050.8799999999</v>
      </c>
      <c r="Y22" s="63">
        <f t="shared" si="4"/>
        <v>0</v>
      </c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</row>
    <row r="23" spans="1:39" s="65" customFormat="1" ht="40.5" customHeight="1">
      <c r="A23" s="95">
        <v>15</v>
      </c>
      <c r="B23" s="142" t="s">
        <v>1043</v>
      </c>
      <c r="C23" s="95" t="s">
        <v>280</v>
      </c>
      <c r="D23" s="151" t="s">
        <v>622</v>
      </c>
      <c r="E23" s="99">
        <v>14.69</v>
      </c>
      <c r="F23" s="144">
        <v>4500</v>
      </c>
      <c r="G23" s="145">
        <f t="shared" si="0"/>
        <v>66105</v>
      </c>
      <c r="H23" s="146" t="s">
        <v>623</v>
      </c>
      <c r="I23" s="150"/>
      <c r="J23" s="99"/>
      <c r="K23" s="99"/>
      <c r="L23" s="99">
        <v>0</v>
      </c>
      <c r="M23" s="95">
        <v>677</v>
      </c>
      <c r="N23" s="96" t="s">
        <v>624</v>
      </c>
      <c r="O23" s="144">
        <f t="shared" si="1"/>
        <v>2000</v>
      </c>
      <c r="P23" s="99">
        <f t="shared" si="2"/>
        <v>29380</v>
      </c>
      <c r="Q23" s="103"/>
      <c r="R23" s="95"/>
      <c r="S23" s="95"/>
      <c r="T23" s="95"/>
      <c r="U23" s="95"/>
      <c r="V23" s="95"/>
      <c r="W23" s="144">
        <v>2500</v>
      </c>
      <c r="X23" s="99">
        <f t="shared" si="3"/>
        <v>36725</v>
      </c>
      <c r="Y23" s="63">
        <f t="shared" si="4"/>
        <v>0</v>
      </c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</row>
    <row r="24" spans="1:39" s="65" customFormat="1" ht="40.5" customHeight="1">
      <c r="A24" s="95">
        <v>16</v>
      </c>
      <c r="B24" s="142" t="s">
        <v>1044</v>
      </c>
      <c r="C24" s="95" t="s">
        <v>272</v>
      </c>
      <c r="D24" s="151" t="s">
        <v>625</v>
      </c>
      <c r="E24" s="99">
        <v>1884.23</v>
      </c>
      <c r="F24" s="144">
        <v>115</v>
      </c>
      <c r="G24" s="145">
        <f t="shared" si="0"/>
        <v>216686.45</v>
      </c>
      <c r="H24" s="146" t="s">
        <v>626</v>
      </c>
      <c r="I24" s="150"/>
      <c r="J24" s="99"/>
      <c r="K24" s="99"/>
      <c r="L24" s="99">
        <v>0</v>
      </c>
      <c r="M24" s="95">
        <v>1443</v>
      </c>
      <c r="N24" s="96" t="s">
        <v>616</v>
      </c>
      <c r="O24" s="144">
        <f t="shared" si="1"/>
        <v>60</v>
      </c>
      <c r="P24" s="99">
        <f t="shared" si="2"/>
        <v>113053.8</v>
      </c>
      <c r="Q24" s="103"/>
      <c r="R24" s="95"/>
      <c r="S24" s="95"/>
      <c r="T24" s="95"/>
      <c r="U24" s="95"/>
      <c r="V24" s="95"/>
      <c r="W24" s="144">
        <v>55</v>
      </c>
      <c r="X24" s="99">
        <f t="shared" si="3"/>
        <v>103632.65</v>
      </c>
      <c r="Y24" s="63">
        <f t="shared" si="4"/>
        <v>0</v>
      </c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</row>
    <row r="25" spans="1:39" s="65" customFormat="1" ht="40.5" customHeight="1">
      <c r="A25" s="95">
        <v>17</v>
      </c>
      <c r="B25" s="142" t="s">
        <v>1045</v>
      </c>
      <c r="C25" s="95" t="s">
        <v>280</v>
      </c>
      <c r="D25" s="151">
        <v>452020</v>
      </c>
      <c r="E25" s="99">
        <v>6.52</v>
      </c>
      <c r="F25" s="144">
        <v>169000</v>
      </c>
      <c r="G25" s="145">
        <f t="shared" si="0"/>
        <v>1101880</v>
      </c>
      <c r="H25" s="146" t="s">
        <v>627</v>
      </c>
      <c r="I25" s="150"/>
      <c r="J25" s="99"/>
      <c r="K25" s="99"/>
      <c r="L25" s="99">
        <v>0</v>
      </c>
      <c r="M25" s="95">
        <v>541</v>
      </c>
      <c r="N25" s="96" t="s">
        <v>628</v>
      </c>
      <c r="O25" s="144">
        <f t="shared" si="1"/>
        <v>43500</v>
      </c>
      <c r="P25" s="99">
        <f t="shared" si="2"/>
        <v>283620</v>
      </c>
      <c r="Q25" s="103"/>
      <c r="R25" s="95"/>
      <c r="S25" s="95"/>
      <c r="T25" s="95"/>
      <c r="U25" s="95"/>
      <c r="V25" s="95"/>
      <c r="W25" s="144">
        <v>125500</v>
      </c>
      <c r="X25" s="99">
        <f t="shared" si="3"/>
        <v>818260</v>
      </c>
      <c r="Y25" s="63">
        <f t="shared" si="4"/>
        <v>0</v>
      </c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</row>
    <row r="26" spans="1:39" s="65" customFormat="1" ht="40.5" customHeight="1">
      <c r="A26" s="95">
        <v>18</v>
      </c>
      <c r="B26" s="142" t="s">
        <v>416</v>
      </c>
      <c r="C26" s="95" t="s">
        <v>417</v>
      </c>
      <c r="D26" s="151" t="s">
        <v>418</v>
      </c>
      <c r="E26" s="99">
        <v>8526.67</v>
      </c>
      <c r="F26" s="144">
        <v>17</v>
      </c>
      <c r="G26" s="145">
        <f t="shared" si="0"/>
        <v>144953.39000000001</v>
      </c>
      <c r="H26" s="146" t="s">
        <v>419</v>
      </c>
      <c r="I26" s="150"/>
      <c r="J26" s="99"/>
      <c r="K26" s="99"/>
      <c r="L26" s="99">
        <v>0</v>
      </c>
      <c r="M26" s="95">
        <v>1194</v>
      </c>
      <c r="N26" s="96" t="s">
        <v>411</v>
      </c>
      <c r="O26" s="144">
        <f t="shared" si="1"/>
        <v>17</v>
      </c>
      <c r="P26" s="99">
        <f t="shared" si="2"/>
        <v>144953.39000000001</v>
      </c>
      <c r="Q26" s="103"/>
      <c r="R26" s="95"/>
      <c r="S26" s="95"/>
      <c r="T26" s="95"/>
      <c r="U26" s="95"/>
      <c r="V26" s="95"/>
      <c r="W26" s="144">
        <v>0</v>
      </c>
      <c r="X26" s="99">
        <f t="shared" si="3"/>
        <v>0</v>
      </c>
      <c r="Y26" s="63">
        <f t="shared" si="4"/>
        <v>0</v>
      </c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</row>
    <row r="27" spans="1:39" s="65" customFormat="1" ht="40.5" customHeight="1">
      <c r="A27" s="95">
        <v>19</v>
      </c>
      <c r="B27" s="142" t="s">
        <v>1046</v>
      </c>
      <c r="C27" s="95" t="s">
        <v>473</v>
      </c>
      <c r="D27" s="151"/>
      <c r="E27" s="99">
        <v>157.85</v>
      </c>
      <c r="F27" s="144">
        <v>39</v>
      </c>
      <c r="G27" s="145">
        <f t="shared" si="0"/>
        <v>6156.15</v>
      </c>
      <c r="H27" s="146"/>
      <c r="I27" s="150"/>
      <c r="J27" s="99"/>
      <c r="K27" s="99"/>
      <c r="L27" s="99">
        <v>0</v>
      </c>
      <c r="M27" s="95">
        <v>1349</v>
      </c>
      <c r="N27" s="96" t="s">
        <v>629</v>
      </c>
      <c r="O27" s="144">
        <f t="shared" si="1"/>
        <v>2</v>
      </c>
      <c r="P27" s="99">
        <f t="shared" si="2"/>
        <v>315.7</v>
      </c>
      <c r="Q27" s="103"/>
      <c r="R27" s="95"/>
      <c r="S27" s="95"/>
      <c r="T27" s="95"/>
      <c r="U27" s="95"/>
      <c r="V27" s="95"/>
      <c r="W27" s="144">
        <v>37</v>
      </c>
      <c r="X27" s="99">
        <f t="shared" si="3"/>
        <v>5840.45</v>
      </c>
      <c r="Y27" s="63">
        <f t="shared" si="4"/>
        <v>0</v>
      </c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</row>
    <row r="28" spans="1:39" s="65" customFormat="1" ht="40.5" customHeight="1">
      <c r="A28" s="95">
        <v>20</v>
      </c>
      <c r="B28" s="142" t="s">
        <v>1047</v>
      </c>
      <c r="C28" s="95" t="s">
        <v>272</v>
      </c>
      <c r="D28" s="151" t="s">
        <v>630</v>
      </c>
      <c r="E28" s="99">
        <v>160.18</v>
      </c>
      <c r="F28" s="144">
        <v>38</v>
      </c>
      <c r="G28" s="145">
        <f t="shared" si="0"/>
        <v>6086.84</v>
      </c>
      <c r="H28" s="146" t="s">
        <v>631</v>
      </c>
      <c r="I28" s="150"/>
      <c r="J28" s="99"/>
      <c r="K28" s="99"/>
      <c r="L28" s="99">
        <v>0</v>
      </c>
      <c r="M28" s="95">
        <v>939</v>
      </c>
      <c r="N28" s="96" t="s">
        <v>421</v>
      </c>
      <c r="O28" s="144">
        <f t="shared" si="1"/>
        <v>0</v>
      </c>
      <c r="P28" s="99">
        <f t="shared" si="2"/>
        <v>0</v>
      </c>
      <c r="Q28" s="103"/>
      <c r="R28" s="95"/>
      <c r="S28" s="95"/>
      <c r="T28" s="95"/>
      <c r="U28" s="95"/>
      <c r="V28" s="95"/>
      <c r="W28" s="144">
        <v>38</v>
      </c>
      <c r="X28" s="99">
        <f t="shared" si="3"/>
        <v>6086.84</v>
      </c>
      <c r="Y28" s="63">
        <f t="shared" si="4"/>
        <v>0</v>
      </c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</row>
    <row r="29" spans="1:39" s="65" customFormat="1" ht="40.5" customHeight="1">
      <c r="A29" s="95">
        <v>21</v>
      </c>
      <c r="B29" s="142" t="s">
        <v>632</v>
      </c>
      <c r="C29" s="95" t="s">
        <v>280</v>
      </c>
      <c r="D29" s="152" t="s">
        <v>633</v>
      </c>
      <c r="E29" s="99">
        <v>5.09</v>
      </c>
      <c r="F29" s="144">
        <v>215000</v>
      </c>
      <c r="G29" s="145">
        <f t="shared" si="0"/>
        <v>1094350</v>
      </c>
      <c r="H29" s="146" t="s">
        <v>634</v>
      </c>
      <c r="I29" s="150"/>
      <c r="J29" s="99"/>
      <c r="K29" s="99"/>
      <c r="L29" s="99">
        <v>0</v>
      </c>
      <c r="M29" s="95">
        <v>541</v>
      </c>
      <c r="N29" s="96" t="s">
        <v>628</v>
      </c>
      <c r="O29" s="144">
        <f t="shared" si="1"/>
        <v>25000</v>
      </c>
      <c r="P29" s="99">
        <f t="shared" si="2"/>
        <v>127250</v>
      </c>
      <c r="Q29" s="103"/>
      <c r="R29" s="95"/>
      <c r="S29" s="95"/>
      <c r="T29" s="95"/>
      <c r="U29" s="95"/>
      <c r="V29" s="95"/>
      <c r="W29" s="144">
        <v>190000</v>
      </c>
      <c r="X29" s="99">
        <f t="shared" si="3"/>
        <v>967100</v>
      </c>
      <c r="Y29" s="63">
        <f t="shared" si="4"/>
        <v>0</v>
      </c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</row>
    <row r="30" spans="1:39" s="65" customFormat="1" ht="40.5" customHeight="1">
      <c r="A30" s="95">
        <v>22</v>
      </c>
      <c r="B30" s="142" t="s">
        <v>1048</v>
      </c>
      <c r="C30" s="95" t="s">
        <v>635</v>
      </c>
      <c r="D30" s="152" t="s">
        <v>569</v>
      </c>
      <c r="E30" s="99">
        <v>57.78</v>
      </c>
      <c r="F30" s="144">
        <v>50</v>
      </c>
      <c r="G30" s="145">
        <f t="shared" si="0"/>
        <v>2889</v>
      </c>
      <c r="H30" s="146" t="s">
        <v>636</v>
      </c>
      <c r="I30" s="150"/>
      <c r="J30" s="99"/>
      <c r="K30" s="99"/>
      <c r="L30" s="99">
        <v>0</v>
      </c>
      <c r="M30" s="95">
        <v>1323</v>
      </c>
      <c r="N30" s="96" t="s">
        <v>637</v>
      </c>
      <c r="O30" s="144">
        <f t="shared" si="1"/>
        <v>0</v>
      </c>
      <c r="P30" s="99">
        <f t="shared" si="2"/>
        <v>0</v>
      </c>
      <c r="Q30" s="103"/>
      <c r="R30" s="95"/>
      <c r="S30" s="95"/>
      <c r="T30" s="95"/>
      <c r="U30" s="95"/>
      <c r="V30" s="95"/>
      <c r="W30" s="144">
        <v>50</v>
      </c>
      <c r="X30" s="99">
        <f t="shared" si="3"/>
        <v>2889</v>
      </c>
      <c r="Y30" s="63">
        <f t="shared" si="4"/>
        <v>0</v>
      </c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</row>
    <row r="31" spans="1:39" s="65" customFormat="1" ht="60" customHeight="1">
      <c r="A31" s="95">
        <v>23</v>
      </c>
      <c r="B31" s="142" t="s">
        <v>1049</v>
      </c>
      <c r="C31" s="95" t="s">
        <v>120</v>
      </c>
      <c r="D31" s="143"/>
      <c r="E31" s="99">
        <v>9.77</v>
      </c>
      <c r="F31" s="144">
        <v>3100</v>
      </c>
      <c r="G31" s="145">
        <f t="shared" si="0"/>
        <v>30287</v>
      </c>
      <c r="H31" s="146" t="s">
        <v>638</v>
      </c>
      <c r="I31" s="150"/>
      <c r="J31" s="99"/>
      <c r="K31" s="99"/>
      <c r="L31" s="99">
        <v>0</v>
      </c>
      <c r="M31" s="95">
        <v>480</v>
      </c>
      <c r="N31" s="96" t="s">
        <v>271</v>
      </c>
      <c r="O31" s="144">
        <f t="shared" si="1"/>
        <v>3100</v>
      </c>
      <c r="P31" s="99">
        <f t="shared" si="2"/>
        <v>30287</v>
      </c>
      <c r="Q31" s="103"/>
      <c r="R31" s="95"/>
      <c r="S31" s="95"/>
      <c r="T31" s="95"/>
      <c r="U31" s="95"/>
      <c r="V31" s="95"/>
      <c r="W31" s="144">
        <v>0</v>
      </c>
      <c r="X31" s="99">
        <f t="shared" si="3"/>
        <v>0</v>
      </c>
      <c r="Y31" s="63">
        <f t="shared" si="4"/>
        <v>0</v>
      </c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</row>
    <row r="32" spans="1:39" s="65" customFormat="1" ht="60" customHeight="1">
      <c r="A32" s="95">
        <v>24</v>
      </c>
      <c r="B32" s="142" t="s">
        <v>1049</v>
      </c>
      <c r="C32" s="95" t="s">
        <v>120</v>
      </c>
      <c r="D32" s="143"/>
      <c r="E32" s="99">
        <v>9.77</v>
      </c>
      <c r="F32" s="144">
        <v>38440</v>
      </c>
      <c r="G32" s="145">
        <f t="shared" si="0"/>
        <v>375558.8</v>
      </c>
      <c r="H32" s="146" t="s">
        <v>639</v>
      </c>
      <c r="I32" s="150"/>
      <c r="J32" s="99"/>
      <c r="K32" s="99"/>
      <c r="L32" s="99">
        <v>0</v>
      </c>
      <c r="M32" s="95">
        <v>480</v>
      </c>
      <c r="N32" s="96" t="s">
        <v>271</v>
      </c>
      <c r="O32" s="144">
        <f t="shared" si="1"/>
        <v>10230</v>
      </c>
      <c r="P32" s="99">
        <f t="shared" si="2"/>
        <v>99947.099999999991</v>
      </c>
      <c r="Q32" s="103"/>
      <c r="R32" s="95"/>
      <c r="S32" s="95"/>
      <c r="T32" s="95"/>
      <c r="U32" s="95"/>
      <c r="V32" s="95"/>
      <c r="W32" s="144">
        <v>28210</v>
      </c>
      <c r="X32" s="99">
        <f t="shared" si="3"/>
        <v>275611.7</v>
      </c>
      <c r="Y32" s="63">
        <f t="shared" si="4"/>
        <v>0</v>
      </c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</row>
    <row r="33" spans="1:39" s="65" customFormat="1" ht="60" customHeight="1">
      <c r="A33" s="95">
        <v>25</v>
      </c>
      <c r="B33" s="142" t="s">
        <v>1050</v>
      </c>
      <c r="C33" s="95" t="s">
        <v>120</v>
      </c>
      <c r="D33" s="143"/>
      <c r="E33" s="99">
        <v>7.38</v>
      </c>
      <c r="F33" s="144">
        <v>36865</v>
      </c>
      <c r="G33" s="145">
        <f t="shared" si="0"/>
        <v>272063.7</v>
      </c>
      <c r="H33" s="146" t="s">
        <v>640</v>
      </c>
      <c r="I33" s="150"/>
      <c r="J33" s="99"/>
      <c r="K33" s="99"/>
      <c r="L33" s="99">
        <v>0</v>
      </c>
      <c r="M33" s="95">
        <v>1147</v>
      </c>
      <c r="N33" s="96" t="s">
        <v>424</v>
      </c>
      <c r="O33" s="144">
        <f t="shared" si="1"/>
        <v>36865</v>
      </c>
      <c r="P33" s="99">
        <f t="shared" si="2"/>
        <v>272063.7</v>
      </c>
      <c r="Q33" s="103"/>
      <c r="R33" s="95"/>
      <c r="S33" s="95"/>
      <c r="T33" s="95"/>
      <c r="U33" s="95"/>
      <c r="V33" s="95"/>
      <c r="W33" s="144">
        <v>0</v>
      </c>
      <c r="X33" s="99">
        <f t="shared" si="3"/>
        <v>0</v>
      </c>
      <c r="Y33" s="63">
        <f t="shared" si="4"/>
        <v>0</v>
      </c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</row>
    <row r="34" spans="1:39" s="65" customFormat="1" ht="60" customHeight="1">
      <c r="A34" s="95">
        <v>26</v>
      </c>
      <c r="B34" s="142" t="s">
        <v>1051</v>
      </c>
      <c r="C34" s="95" t="s">
        <v>120</v>
      </c>
      <c r="D34" s="143"/>
      <c r="E34" s="99">
        <v>7.74</v>
      </c>
      <c r="F34" s="144">
        <v>36000</v>
      </c>
      <c r="G34" s="145">
        <f t="shared" si="0"/>
        <v>278640</v>
      </c>
      <c r="H34" s="146" t="s">
        <v>641</v>
      </c>
      <c r="I34" s="150"/>
      <c r="J34" s="99"/>
      <c r="K34" s="99"/>
      <c r="L34" s="99">
        <v>0</v>
      </c>
      <c r="M34" s="95">
        <v>1147</v>
      </c>
      <c r="N34" s="96" t="s">
        <v>424</v>
      </c>
      <c r="O34" s="144">
        <f t="shared" si="1"/>
        <v>34500</v>
      </c>
      <c r="P34" s="99">
        <f t="shared" si="2"/>
        <v>267030</v>
      </c>
      <c r="Q34" s="103"/>
      <c r="R34" s="95"/>
      <c r="S34" s="95"/>
      <c r="T34" s="95"/>
      <c r="U34" s="95"/>
      <c r="V34" s="95"/>
      <c r="W34" s="144">
        <v>1500</v>
      </c>
      <c r="X34" s="99">
        <f t="shared" si="3"/>
        <v>11610</v>
      </c>
      <c r="Y34" s="63">
        <f t="shared" si="4"/>
        <v>0</v>
      </c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</row>
    <row r="35" spans="1:39" s="65" customFormat="1" ht="60" customHeight="1">
      <c r="A35" s="95">
        <v>27</v>
      </c>
      <c r="B35" s="142" t="s">
        <v>1052</v>
      </c>
      <c r="C35" s="95" t="s">
        <v>120</v>
      </c>
      <c r="D35" s="143"/>
      <c r="E35" s="99">
        <v>20.7</v>
      </c>
      <c r="F35" s="144">
        <v>2790</v>
      </c>
      <c r="G35" s="145">
        <f t="shared" si="0"/>
        <v>57753</v>
      </c>
      <c r="H35" s="146" t="s">
        <v>621</v>
      </c>
      <c r="I35" s="150"/>
      <c r="J35" s="99"/>
      <c r="K35" s="99"/>
      <c r="L35" s="99">
        <v>0</v>
      </c>
      <c r="M35" s="95">
        <v>1449</v>
      </c>
      <c r="N35" s="96" t="s">
        <v>616</v>
      </c>
      <c r="O35" s="144">
        <f t="shared" si="1"/>
        <v>0</v>
      </c>
      <c r="P35" s="99">
        <f t="shared" si="2"/>
        <v>0</v>
      </c>
      <c r="Q35" s="103"/>
      <c r="R35" s="95"/>
      <c r="S35" s="95"/>
      <c r="T35" s="95"/>
      <c r="U35" s="95"/>
      <c r="V35" s="95"/>
      <c r="W35" s="144">
        <v>2790</v>
      </c>
      <c r="X35" s="99">
        <f t="shared" si="3"/>
        <v>57753</v>
      </c>
      <c r="Y35" s="63">
        <f t="shared" si="4"/>
        <v>0</v>
      </c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</row>
    <row r="36" spans="1:39" s="65" customFormat="1" ht="60" customHeight="1">
      <c r="A36" s="95">
        <v>28</v>
      </c>
      <c r="B36" s="142" t="s">
        <v>1053</v>
      </c>
      <c r="C36" s="95" t="s">
        <v>274</v>
      </c>
      <c r="D36" s="143"/>
      <c r="E36" s="99">
        <v>9.6999999999999993</v>
      </c>
      <c r="F36" s="144">
        <v>19720</v>
      </c>
      <c r="G36" s="145">
        <f t="shared" si="0"/>
        <v>191284</v>
      </c>
      <c r="H36" s="146" t="s">
        <v>621</v>
      </c>
      <c r="I36" s="150"/>
      <c r="J36" s="99"/>
      <c r="K36" s="99"/>
      <c r="L36" s="99">
        <v>0</v>
      </c>
      <c r="M36" s="95">
        <v>1449</v>
      </c>
      <c r="N36" s="96" t="s">
        <v>616</v>
      </c>
      <c r="O36" s="144">
        <f t="shared" si="1"/>
        <v>0</v>
      </c>
      <c r="P36" s="99">
        <f t="shared" si="2"/>
        <v>0</v>
      </c>
      <c r="Q36" s="103"/>
      <c r="R36" s="95"/>
      <c r="S36" s="95"/>
      <c r="T36" s="95"/>
      <c r="U36" s="95"/>
      <c r="V36" s="95"/>
      <c r="W36" s="144">
        <v>19720</v>
      </c>
      <c r="X36" s="99">
        <f t="shared" si="3"/>
        <v>191284</v>
      </c>
      <c r="Y36" s="63">
        <f t="shared" si="4"/>
        <v>0</v>
      </c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</row>
    <row r="37" spans="1:39" s="65" customFormat="1" ht="40.5" customHeight="1">
      <c r="A37" s="95">
        <v>29</v>
      </c>
      <c r="B37" s="142" t="s">
        <v>1054</v>
      </c>
      <c r="C37" s="95" t="s">
        <v>272</v>
      </c>
      <c r="D37" s="152" t="s">
        <v>422</v>
      </c>
      <c r="E37" s="99">
        <v>340</v>
      </c>
      <c r="F37" s="144">
        <v>148</v>
      </c>
      <c r="G37" s="145">
        <f t="shared" si="0"/>
        <v>50320</v>
      </c>
      <c r="H37" s="146" t="s">
        <v>420</v>
      </c>
      <c r="I37" s="150"/>
      <c r="J37" s="99"/>
      <c r="K37" s="99"/>
      <c r="L37" s="99">
        <v>0</v>
      </c>
      <c r="M37" s="95">
        <v>939</v>
      </c>
      <c r="N37" s="96" t="s">
        <v>421</v>
      </c>
      <c r="O37" s="144">
        <f t="shared" si="1"/>
        <v>0</v>
      </c>
      <c r="P37" s="99">
        <f t="shared" si="2"/>
        <v>0</v>
      </c>
      <c r="Q37" s="103"/>
      <c r="R37" s="95"/>
      <c r="S37" s="95"/>
      <c r="T37" s="95"/>
      <c r="U37" s="95"/>
      <c r="V37" s="95"/>
      <c r="W37" s="144">
        <v>148</v>
      </c>
      <c r="X37" s="99">
        <f t="shared" si="3"/>
        <v>50320</v>
      </c>
      <c r="Y37" s="63">
        <f t="shared" si="4"/>
        <v>0</v>
      </c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</row>
    <row r="38" spans="1:39" s="65" customFormat="1" ht="40.5" customHeight="1">
      <c r="A38" s="95">
        <v>30</v>
      </c>
      <c r="B38" s="142" t="s">
        <v>1055</v>
      </c>
      <c r="C38" s="95" t="s">
        <v>38</v>
      </c>
      <c r="D38" s="143"/>
      <c r="E38" s="99">
        <v>143</v>
      </c>
      <c r="F38" s="144">
        <v>22</v>
      </c>
      <c r="G38" s="145">
        <f t="shared" si="0"/>
        <v>3146</v>
      </c>
      <c r="H38" s="146"/>
      <c r="I38" s="150"/>
      <c r="J38" s="99"/>
      <c r="K38" s="99"/>
      <c r="L38" s="99">
        <v>0</v>
      </c>
      <c r="M38" s="95">
        <v>1319</v>
      </c>
      <c r="N38" s="96" t="s">
        <v>642</v>
      </c>
      <c r="O38" s="144">
        <f t="shared" si="1"/>
        <v>0</v>
      </c>
      <c r="P38" s="99">
        <f t="shared" si="2"/>
        <v>0</v>
      </c>
      <c r="Q38" s="103"/>
      <c r="R38" s="95"/>
      <c r="S38" s="95"/>
      <c r="T38" s="95"/>
      <c r="U38" s="95"/>
      <c r="V38" s="95"/>
      <c r="W38" s="144">
        <v>22</v>
      </c>
      <c r="X38" s="99">
        <f t="shared" si="3"/>
        <v>3146</v>
      </c>
      <c r="Y38" s="63">
        <f t="shared" si="4"/>
        <v>0</v>
      </c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</row>
    <row r="39" spans="1:39" s="65" customFormat="1" ht="40.5" customHeight="1">
      <c r="A39" s="95">
        <v>31</v>
      </c>
      <c r="B39" s="142" t="s">
        <v>273</v>
      </c>
      <c r="C39" s="95" t="s">
        <v>274</v>
      </c>
      <c r="D39" s="153"/>
      <c r="E39" s="99">
        <v>0.7</v>
      </c>
      <c r="F39" s="144">
        <v>554500</v>
      </c>
      <c r="G39" s="145">
        <f t="shared" si="0"/>
        <v>388150</v>
      </c>
      <c r="H39" s="146" t="s">
        <v>643</v>
      </c>
      <c r="I39" s="150"/>
      <c r="J39" s="99"/>
      <c r="K39" s="99"/>
      <c r="L39" s="99">
        <v>0</v>
      </c>
      <c r="M39" s="95">
        <v>1351</v>
      </c>
      <c r="N39" s="96" t="s">
        <v>644</v>
      </c>
      <c r="O39" s="144">
        <f t="shared" si="1"/>
        <v>124000</v>
      </c>
      <c r="P39" s="99">
        <f t="shared" si="2"/>
        <v>86800</v>
      </c>
      <c r="Q39" s="103"/>
      <c r="R39" s="95"/>
      <c r="S39" s="95"/>
      <c r="T39" s="95"/>
      <c r="U39" s="95"/>
      <c r="V39" s="95"/>
      <c r="W39" s="144">
        <v>430500</v>
      </c>
      <c r="X39" s="99">
        <f t="shared" si="3"/>
        <v>301350</v>
      </c>
      <c r="Y39" s="63">
        <f t="shared" si="4"/>
        <v>0</v>
      </c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</row>
    <row r="40" spans="1:39" s="65" customFormat="1" ht="40.5" customHeight="1">
      <c r="A40" s="95">
        <v>32</v>
      </c>
      <c r="B40" s="142" t="s">
        <v>1056</v>
      </c>
      <c r="C40" s="154" t="s">
        <v>274</v>
      </c>
      <c r="D40" s="153"/>
      <c r="E40" s="155">
        <v>0.72</v>
      </c>
      <c r="F40" s="156">
        <v>522875</v>
      </c>
      <c r="G40" s="145">
        <f t="shared" si="0"/>
        <v>376470</v>
      </c>
      <c r="H40" s="157" t="s">
        <v>1833</v>
      </c>
      <c r="I40" s="150"/>
      <c r="J40" s="99"/>
      <c r="K40" s="99"/>
      <c r="L40" s="99">
        <v>0</v>
      </c>
      <c r="M40" s="95">
        <v>937</v>
      </c>
      <c r="N40" s="96" t="s">
        <v>421</v>
      </c>
      <c r="O40" s="144">
        <f t="shared" si="1"/>
        <v>522875</v>
      </c>
      <c r="P40" s="99">
        <f t="shared" si="2"/>
        <v>376470</v>
      </c>
      <c r="Q40" s="103"/>
      <c r="R40" s="95"/>
      <c r="S40" s="95"/>
      <c r="T40" s="95"/>
      <c r="U40" s="95"/>
      <c r="V40" s="95"/>
      <c r="W40" s="156">
        <v>0</v>
      </c>
      <c r="X40" s="99">
        <f t="shared" si="3"/>
        <v>0</v>
      </c>
      <c r="Y40" s="63">
        <f t="shared" si="4"/>
        <v>0</v>
      </c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</row>
    <row r="41" spans="1:39" s="65" customFormat="1" ht="40.5" customHeight="1">
      <c r="A41" s="95">
        <v>33</v>
      </c>
      <c r="B41" s="142" t="s">
        <v>275</v>
      </c>
      <c r="C41" s="154" t="s">
        <v>274</v>
      </c>
      <c r="D41" s="153"/>
      <c r="E41" s="155">
        <v>0.22</v>
      </c>
      <c r="F41" s="156">
        <v>30000</v>
      </c>
      <c r="G41" s="145">
        <f t="shared" si="0"/>
        <v>6600</v>
      </c>
      <c r="H41" s="146" t="s">
        <v>645</v>
      </c>
      <c r="I41" s="150"/>
      <c r="J41" s="99"/>
      <c r="K41" s="99"/>
      <c r="L41" s="99">
        <v>0</v>
      </c>
      <c r="M41" s="95">
        <v>1351</v>
      </c>
      <c r="N41" s="96" t="s">
        <v>644</v>
      </c>
      <c r="O41" s="144">
        <f t="shared" si="1"/>
        <v>30000</v>
      </c>
      <c r="P41" s="99">
        <f t="shared" si="2"/>
        <v>6600</v>
      </c>
      <c r="Q41" s="103"/>
      <c r="R41" s="95"/>
      <c r="S41" s="95"/>
      <c r="T41" s="95"/>
      <c r="U41" s="95"/>
      <c r="V41" s="95"/>
      <c r="W41" s="156">
        <v>0</v>
      </c>
      <c r="X41" s="99">
        <f t="shared" si="3"/>
        <v>0</v>
      </c>
      <c r="Y41" s="63">
        <f t="shared" si="4"/>
        <v>0</v>
      </c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</row>
    <row r="42" spans="1:39" s="65" customFormat="1" ht="40.5" customHeight="1">
      <c r="A42" s="95">
        <v>34</v>
      </c>
      <c r="B42" s="142" t="s">
        <v>646</v>
      </c>
      <c r="C42" s="154" t="s">
        <v>647</v>
      </c>
      <c r="D42" s="153"/>
      <c r="E42" s="155">
        <v>0.7</v>
      </c>
      <c r="F42" s="156">
        <v>525460</v>
      </c>
      <c r="G42" s="145">
        <f t="shared" si="0"/>
        <v>367822</v>
      </c>
      <c r="H42" s="146" t="s">
        <v>648</v>
      </c>
      <c r="I42" s="150"/>
      <c r="J42" s="99"/>
      <c r="K42" s="99"/>
      <c r="L42" s="99">
        <v>0</v>
      </c>
      <c r="M42" s="95">
        <v>1347</v>
      </c>
      <c r="N42" s="96" t="s">
        <v>629</v>
      </c>
      <c r="O42" s="144">
        <f t="shared" si="1"/>
        <v>0</v>
      </c>
      <c r="P42" s="99">
        <f t="shared" si="2"/>
        <v>0</v>
      </c>
      <c r="Q42" s="103"/>
      <c r="R42" s="95"/>
      <c r="S42" s="95"/>
      <c r="T42" s="95"/>
      <c r="U42" s="95"/>
      <c r="V42" s="95"/>
      <c r="W42" s="156">
        <v>525460</v>
      </c>
      <c r="X42" s="99">
        <f t="shared" si="3"/>
        <v>367822</v>
      </c>
      <c r="Y42" s="63">
        <f t="shared" si="4"/>
        <v>0</v>
      </c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</row>
    <row r="43" spans="1:39" s="65" customFormat="1" ht="40.5" customHeight="1">
      <c r="A43" s="95">
        <v>35</v>
      </c>
      <c r="B43" s="142" t="s">
        <v>1057</v>
      </c>
      <c r="C43" s="154" t="s">
        <v>38</v>
      </c>
      <c r="D43" s="153" t="s">
        <v>649</v>
      </c>
      <c r="E43" s="154">
        <v>9794.7800000000007</v>
      </c>
      <c r="F43" s="156">
        <v>2</v>
      </c>
      <c r="G43" s="145">
        <f t="shared" si="0"/>
        <v>19589.560000000001</v>
      </c>
      <c r="H43" s="146" t="s">
        <v>634</v>
      </c>
      <c r="I43" s="150"/>
      <c r="J43" s="99"/>
      <c r="K43" s="99"/>
      <c r="L43" s="99">
        <v>0</v>
      </c>
      <c r="M43" s="95">
        <v>541</v>
      </c>
      <c r="N43" s="96" t="s">
        <v>628</v>
      </c>
      <c r="O43" s="144">
        <f t="shared" si="1"/>
        <v>2</v>
      </c>
      <c r="P43" s="99">
        <f t="shared" si="2"/>
        <v>19589.560000000001</v>
      </c>
      <c r="Q43" s="103"/>
      <c r="R43" s="95"/>
      <c r="S43" s="95"/>
      <c r="T43" s="95"/>
      <c r="U43" s="95"/>
      <c r="V43" s="95"/>
      <c r="W43" s="156">
        <v>0</v>
      </c>
      <c r="X43" s="99">
        <f t="shared" si="3"/>
        <v>0</v>
      </c>
      <c r="Y43" s="63">
        <f t="shared" si="4"/>
        <v>0</v>
      </c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</row>
    <row r="44" spans="1:39" s="65" customFormat="1" ht="40.5" customHeight="1">
      <c r="A44" s="95">
        <v>36</v>
      </c>
      <c r="B44" s="142" t="s">
        <v>650</v>
      </c>
      <c r="C44" s="95" t="s">
        <v>280</v>
      </c>
      <c r="D44" s="153" t="s">
        <v>651</v>
      </c>
      <c r="E44" s="99">
        <v>6.56</v>
      </c>
      <c r="F44" s="144">
        <v>25000</v>
      </c>
      <c r="G44" s="145">
        <f t="shared" si="0"/>
        <v>164000</v>
      </c>
      <c r="H44" s="146" t="s">
        <v>652</v>
      </c>
      <c r="I44" s="150"/>
      <c r="J44" s="99"/>
      <c r="K44" s="99"/>
      <c r="L44" s="99">
        <v>0</v>
      </c>
      <c r="M44" s="95">
        <v>541</v>
      </c>
      <c r="N44" s="96" t="s">
        <v>628</v>
      </c>
      <c r="O44" s="144">
        <f t="shared" si="1"/>
        <v>750</v>
      </c>
      <c r="P44" s="99">
        <f t="shared" si="2"/>
        <v>4920</v>
      </c>
      <c r="Q44" s="103"/>
      <c r="R44" s="95"/>
      <c r="S44" s="95"/>
      <c r="T44" s="95"/>
      <c r="U44" s="95"/>
      <c r="V44" s="95"/>
      <c r="W44" s="144">
        <v>24250</v>
      </c>
      <c r="X44" s="99">
        <f t="shared" si="3"/>
        <v>159080</v>
      </c>
      <c r="Y44" s="63">
        <f t="shared" si="4"/>
        <v>0</v>
      </c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</row>
    <row r="45" spans="1:39" s="65" customFormat="1" ht="40.5" customHeight="1">
      <c r="A45" s="95">
        <v>37</v>
      </c>
      <c r="B45" s="142" t="s">
        <v>653</v>
      </c>
      <c r="C45" s="95" t="s">
        <v>280</v>
      </c>
      <c r="D45" s="153" t="s">
        <v>281</v>
      </c>
      <c r="E45" s="99">
        <v>6.55</v>
      </c>
      <c r="F45" s="144">
        <v>72000</v>
      </c>
      <c r="G45" s="145">
        <f t="shared" si="0"/>
        <v>471600</v>
      </c>
      <c r="H45" s="146" t="s">
        <v>654</v>
      </c>
      <c r="I45" s="150"/>
      <c r="J45" s="99"/>
      <c r="K45" s="99"/>
      <c r="L45" s="99">
        <v>0</v>
      </c>
      <c r="M45" s="95">
        <v>541</v>
      </c>
      <c r="N45" s="96" t="s">
        <v>628</v>
      </c>
      <c r="O45" s="144">
        <f t="shared" si="1"/>
        <v>72000</v>
      </c>
      <c r="P45" s="99">
        <f t="shared" si="2"/>
        <v>471600</v>
      </c>
      <c r="Q45" s="103"/>
      <c r="R45" s="95"/>
      <c r="S45" s="95"/>
      <c r="T45" s="95"/>
      <c r="U45" s="95"/>
      <c r="V45" s="95"/>
      <c r="W45" s="144">
        <v>0</v>
      </c>
      <c r="X45" s="99">
        <f t="shared" si="3"/>
        <v>0</v>
      </c>
      <c r="Y45" s="63">
        <f t="shared" si="4"/>
        <v>0</v>
      </c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</row>
    <row r="46" spans="1:39" s="65" customFormat="1" ht="40.5" customHeight="1">
      <c r="A46" s="95">
        <v>38</v>
      </c>
      <c r="B46" s="142" t="s">
        <v>1058</v>
      </c>
      <c r="C46" s="95" t="s">
        <v>280</v>
      </c>
      <c r="D46" s="153" t="s">
        <v>655</v>
      </c>
      <c r="E46" s="99">
        <v>6.99</v>
      </c>
      <c r="F46" s="144">
        <v>4000</v>
      </c>
      <c r="G46" s="145">
        <f t="shared" si="0"/>
        <v>27960</v>
      </c>
      <c r="H46" s="146" t="s">
        <v>656</v>
      </c>
      <c r="I46" s="150"/>
      <c r="J46" s="155"/>
      <c r="K46" s="144"/>
      <c r="L46" s="99">
        <v>0</v>
      </c>
      <c r="M46" s="95">
        <v>541</v>
      </c>
      <c r="N46" s="96" t="s">
        <v>628</v>
      </c>
      <c r="O46" s="144">
        <f t="shared" si="1"/>
        <v>0</v>
      </c>
      <c r="P46" s="99">
        <f t="shared" si="2"/>
        <v>0</v>
      </c>
      <c r="Q46" s="103"/>
      <c r="R46" s="95"/>
      <c r="S46" s="95"/>
      <c r="T46" s="95"/>
      <c r="U46" s="95"/>
      <c r="V46" s="95"/>
      <c r="W46" s="144">
        <v>4000</v>
      </c>
      <c r="X46" s="99">
        <f t="shared" si="3"/>
        <v>27960</v>
      </c>
      <c r="Y46" s="63">
        <f t="shared" si="4"/>
        <v>0</v>
      </c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</row>
    <row r="47" spans="1:39" s="65" customFormat="1" ht="40.5" customHeight="1">
      <c r="A47" s="95">
        <v>39</v>
      </c>
      <c r="B47" s="142" t="s">
        <v>276</v>
      </c>
      <c r="C47" s="154" t="s">
        <v>277</v>
      </c>
      <c r="D47" s="153"/>
      <c r="E47" s="99">
        <v>8.26</v>
      </c>
      <c r="F47" s="144">
        <v>257400</v>
      </c>
      <c r="G47" s="145">
        <f t="shared" si="0"/>
        <v>2126124</v>
      </c>
      <c r="H47" s="146" t="s">
        <v>423</v>
      </c>
      <c r="I47" s="150"/>
      <c r="J47" s="155"/>
      <c r="K47" s="144"/>
      <c r="L47" s="99">
        <v>0</v>
      </c>
      <c r="M47" s="95">
        <v>1147</v>
      </c>
      <c r="N47" s="96" t="s">
        <v>424</v>
      </c>
      <c r="O47" s="144">
        <f t="shared" si="1"/>
        <v>61200</v>
      </c>
      <c r="P47" s="99">
        <f t="shared" si="2"/>
        <v>505512</v>
      </c>
      <c r="Q47" s="103"/>
      <c r="R47" s="95"/>
      <c r="S47" s="95"/>
      <c r="T47" s="95"/>
      <c r="U47" s="95"/>
      <c r="V47" s="95"/>
      <c r="W47" s="144">
        <v>196200</v>
      </c>
      <c r="X47" s="99">
        <f t="shared" si="3"/>
        <v>1620612</v>
      </c>
      <c r="Y47" s="63">
        <f t="shared" si="4"/>
        <v>0</v>
      </c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</row>
    <row r="48" spans="1:39" s="65" customFormat="1" ht="40.5" customHeight="1">
      <c r="A48" s="95">
        <v>40</v>
      </c>
      <c r="B48" s="142" t="s">
        <v>278</v>
      </c>
      <c r="C48" s="95" t="s">
        <v>277</v>
      </c>
      <c r="D48" s="153"/>
      <c r="E48" s="99">
        <v>11</v>
      </c>
      <c r="F48" s="144">
        <v>100025.28</v>
      </c>
      <c r="G48" s="145">
        <f t="shared" si="0"/>
        <v>1100278.08</v>
      </c>
      <c r="H48" s="146" t="s">
        <v>425</v>
      </c>
      <c r="I48" s="150"/>
      <c r="J48" s="99"/>
      <c r="K48" s="144"/>
      <c r="L48" s="99">
        <v>0</v>
      </c>
      <c r="M48" s="95">
        <v>1147</v>
      </c>
      <c r="N48" s="96" t="s">
        <v>424</v>
      </c>
      <c r="O48" s="144">
        <f t="shared" si="1"/>
        <v>18632.160000000003</v>
      </c>
      <c r="P48" s="99">
        <f t="shared" si="2"/>
        <v>204953.76000000004</v>
      </c>
      <c r="Q48" s="103"/>
      <c r="R48" s="95"/>
      <c r="S48" s="95"/>
      <c r="T48" s="95"/>
      <c r="U48" s="95"/>
      <c r="V48" s="95"/>
      <c r="W48" s="144">
        <v>81393.119999999995</v>
      </c>
      <c r="X48" s="99">
        <f t="shared" si="3"/>
        <v>895324.32</v>
      </c>
      <c r="Y48" s="63">
        <f t="shared" si="4"/>
        <v>0</v>
      </c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</row>
    <row r="49" spans="1:39" s="65" customFormat="1" ht="40.5" customHeight="1">
      <c r="A49" s="95">
        <v>41</v>
      </c>
      <c r="B49" s="142" t="s">
        <v>344</v>
      </c>
      <c r="C49" s="95" t="s">
        <v>277</v>
      </c>
      <c r="D49" s="153">
        <v>100941876</v>
      </c>
      <c r="E49" s="99">
        <v>11.1</v>
      </c>
      <c r="F49" s="144">
        <v>4178.616</v>
      </c>
      <c r="G49" s="145">
        <f t="shared" si="0"/>
        <v>46382.637600000002</v>
      </c>
      <c r="H49" s="146" t="s">
        <v>657</v>
      </c>
      <c r="I49" s="150"/>
      <c r="J49" s="99"/>
      <c r="K49" s="144"/>
      <c r="L49" s="99">
        <v>0</v>
      </c>
      <c r="M49" s="95">
        <v>480</v>
      </c>
      <c r="N49" s="96" t="s">
        <v>271</v>
      </c>
      <c r="O49" s="144">
        <f t="shared" si="1"/>
        <v>4178.616</v>
      </c>
      <c r="P49" s="99">
        <f t="shared" si="2"/>
        <v>46382.637600000002</v>
      </c>
      <c r="Q49" s="103"/>
      <c r="R49" s="95"/>
      <c r="S49" s="95"/>
      <c r="T49" s="95"/>
      <c r="U49" s="95"/>
      <c r="V49" s="95"/>
      <c r="W49" s="144">
        <v>0</v>
      </c>
      <c r="X49" s="99">
        <f t="shared" si="3"/>
        <v>0</v>
      </c>
      <c r="Y49" s="63">
        <f t="shared" si="4"/>
        <v>0</v>
      </c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</row>
    <row r="50" spans="1:39" s="65" customFormat="1" ht="40.5" customHeight="1">
      <c r="A50" s="95">
        <v>42</v>
      </c>
      <c r="B50" s="142" t="s">
        <v>344</v>
      </c>
      <c r="C50" s="95" t="s">
        <v>277</v>
      </c>
      <c r="D50" s="153">
        <v>100967738</v>
      </c>
      <c r="E50" s="99">
        <v>11.1</v>
      </c>
      <c r="F50" s="144">
        <v>6750.0720000000001</v>
      </c>
      <c r="G50" s="145">
        <f t="shared" si="0"/>
        <v>74925.799199999994</v>
      </c>
      <c r="H50" s="146" t="s">
        <v>658</v>
      </c>
      <c r="I50" s="150"/>
      <c r="J50" s="99"/>
      <c r="K50" s="144"/>
      <c r="L50" s="99">
        <v>0</v>
      </c>
      <c r="M50" s="95">
        <v>480</v>
      </c>
      <c r="N50" s="96" t="s">
        <v>271</v>
      </c>
      <c r="O50" s="144">
        <f t="shared" si="1"/>
        <v>0</v>
      </c>
      <c r="P50" s="99">
        <f t="shared" si="2"/>
        <v>0</v>
      </c>
      <c r="Q50" s="103"/>
      <c r="R50" s="95"/>
      <c r="S50" s="95"/>
      <c r="T50" s="95"/>
      <c r="U50" s="95"/>
      <c r="V50" s="95"/>
      <c r="W50" s="144">
        <v>6750.0720000000001</v>
      </c>
      <c r="X50" s="99">
        <f t="shared" si="3"/>
        <v>74925.799199999994</v>
      </c>
      <c r="Y50" s="63">
        <f t="shared" si="4"/>
        <v>0</v>
      </c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</row>
    <row r="51" spans="1:39" s="65" customFormat="1" ht="40.5" customHeight="1">
      <c r="A51" s="95">
        <v>43</v>
      </c>
      <c r="B51" s="142" t="s">
        <v>344</v>
      </c>
      <c r="C51" s="95" t="s">
        <v>277</v>
      </c>
      <c r="D51" s="153">
        <v>100982625</v>
      </c>
      <c r="E51" s="99">
        <v>11.1</v>
      </c>
      <c r="F51" s="144">
        <v>7714.3680000000004</v>
      </c>
      <c r="G51" s="145">
        <f t="shared" si="0"/>
        <v>85629.484800000006</v>
      </c>
      <c r="H51" s="146" t="s">
        <v>659</v>
      </c>
      <c r="I51" s="150"/>
      <c r="J51" s="99"/>
      <c r="K51" s="144"/>
      <c r="L51" s="99">
        <v>0</v>
      </c>
      <c r="M51" s="95">
        <v>480</v>
      </c>
      <c r="N51" s="96" t="s">
        <v>271</v>
      </c>
      <c r="O51" s="144">
        <f t="shared" si="1"/>
        <v>482.14800000000014</v>
      </c>
      <c r="P51" s="99">
        <f t="shared" si="2"/>
        <v>5351.8428000000013</v>
      </c>
      <c r="Q51" s="103"/>
      <c r="R51" s="95"/>
      <c r="S51" s="95"/>
      <c r="T51" s="95"/>
      <c r="U51" s="95"/>
      <c r="V51" s="95"/>
      <c r="W51" s="144">
        <v>7232.22</v>
      </c>
      <c r="X51" s="99">
        <f t="shared" si="3"/>
        <v>80277.642000000007</v>
      </c>
      <c r="Y51" s="63">
        <f t="shared" si="4"/>
        <v>0</v>
      </c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</row>
    <row r="52" spans="1:39" s="65" customFormat="1" ht="53.25" customHeight="1">
      <c r="A52" s="95">
        <v>44</v>
      </c>
      <c r="B52" s="142" t="s">
        <v>1059</v>
      </c>
      <c r="C52" s="95" t="s">
        <v>412</v>
      </c>
      <c r="D52" s="151" t="s">
        <v>1060</v>
      </c>
      <c r="E52" s="99">
        <v>24738.400000000001</v>
      </c>
      <c r="F52" s="144">
        <v>7</v>
      </c>
      <c r="G52" s="145">
        <f t="shared" si="0"/>
        <v>173168.80000000002</v>
      </c>
      <c r="H52" s="146" t="s">
        <v>426</v>
      </c>
      <c r="I52" s="150"/>
      <c r="J52" s="99"/>
      <c r="K52" s="144"/>
      <c r="L52" s="99">
        <v>0</v>
      </c>
      <c r="M52" s="95">
        <v>1194</v>
      </c>
      <c r="N52" s="96" t="s">
        <v>411</v>
      </c>
      <c r="O52" s="144">
        <f t="shared" si="1"/>
        <v>2</v>
      </c>
      <c r="P52" s="99">
        <f t="shared" si="2"/>
        <v>49476.800000000003</v>
      </c>
      <c r="Q52" s="103"/>
      <c r="R52" s="95"/>
      <c r="S52" s="95"/>
      <c r="T52" s="95"/>
      <c r="U52" s="95"/>
      <c r="V52" s="95"/>
      <c r="W52" s="144">
        <v>5</v>
      </c>
      <c r="X52" s="99">
        <f t="shared" si="3"/>
        <v>123692</v>
      </c>
      <c r="Y52" s="63">
        <f t="shared" si="4"/>
        <v>0</v>
      </c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</row>
    <row r="53" spans="1:39" s="65" customFormat="1" ht="53.25" customHeight="1">
      <c r="A53" s="95">
        <v>45</v>
      </c>
      <c r="B53" s="142" t="s">
        <v>1061</v>
      </c>
      <c r="C53" s="95" t="s">
        <v>272</v>
      </c>
      <c r="D53" s="151" t="s">
        <v>661</v>
      </c>
      <c r="E53" s="99">
        <v>813</v>
      </c>
      <c r="F53" s="156">
        <v>50</v>
      </c>
      <c r="G53" s="145">
        <f t="shared" si="0"/>
        <v>40650</v>
      </c>
      <c r="H53" s="146" t="s">
        <v>662</v>
      </c>
      <c r="I53" s="150"/>
      <c r="J53" s="99"/>
      <c r="K53" s="99"/>
      <c r="L53" s="99">
        <v>0</v>
      </c>
      <c r="M53" s="95">
        <v>982</v>
      </c>
      <c r="N53" s="96" t="s">
        <v>428</v>
      </c>
      <c r="O53" s="144">
        <f t="shared" si="1"/>
        <v>0</v>
      </c>
      <c r="P53" s="99">
        <f t="shared" si="2"/>
        <v>0</v>
      </c>
      <c r="Q53" s="103"/>
      <c r="R53" s="95"/>
      <c r="S53" s="95"/>
      <c r="T53" s="95"/>
      <c r="U53" s="95"/>
      <c r="V53" s="95"/>
      <c r="W53" s="156">
        <v>50</v>
      </c>
      <c r="X53" s="99">
        <f t="shared" si="3"/>
        <v>40650</v>
      </c>
      <c r="Y53" s="63">
        <f t="shared" si="4"/>
        <v>0</v>
      </c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</row>
    <row r="54" spans="1:39" s="65" customFormat="1" ht="53.25" customHeight="1">
      <c r="A54" s="95">
        <v>46</v>
      </c>
      <c r="B54" s="142" t="s">
        <v>427</v>
      </c>
      <c r="C54" s="154" t="s">
        <v>412</v>
      </c>
      <c r="D54" s="151"/>
      <c r="E54" s="99">
        <v>4119.5</v>
      </c>
      <c r="F54" s="99">
        <v>106</v>
      </c>
      <c r="G54" s="145">
        <f t="shared" si="0"/>
        <v>436667</v>
      </c>
      <c r="H54" s="146"/>
      <c r="I54" s="150"/>
      <c r="J54" s="155"/>
      <c r="K54" s="99"/>
      <c r="L54" s="99">
        <v>0</v>
      </c>
      <c r="M54" s="95">
        <v>982</v>
      </c>
      <c r="N54" s="96" t="s">
        <v>428</v>
      </c>
      <c r="O54" s="144">
        <f t="shared" si="1"/>
        <v>35</v>
      </c>
      <c r="P54" s="99">
        <f t="shared" si="2"/>
        <v>144182.5</v>
      </c>
      <c r="Q54" s="103"/>
      <c r="R54" s="95"/>
      <c r="S54" s="95"/>
      <c r="T54" s="95"/>
      <c r="U54" s="95"/>
      <c r="V54" s="95"/>
      <c r="W54" s="99">
        <v>71</v>
      </c>
      <c r="X54" s="99">
        <f t="shared" si="3"/>
        <v>292484.5</v>
      </c>
      <c r="Y54" s="63">
        <f t="shared" si="4"/>
        <v>0</v>
      </c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</row>
    <row r="55" spans="1:39" s="65" customFormat="1" ht="53.25" customHeight="1">
      <c r="A55" s="95">
        <v>47</v>
      </c>
      <c r="B55" s="142" t="s">
        <v>1062</v>
      </c>
      <c r="C55" s="154" t="s">
        <v>412</v>
      </c>
      <c r="D55" s="151" t="s">
        <v>1063</v>
      </c>
      <c r="E55" s="99">
        <v>2482.4</v>
      </c>
      <c r="F55" s="158">
        <v>435</v>
      </c>
      <c r="G55" s="145">
        <f t="shared" si="0"/>
        <v>1079844</v>
      </c>
      <c r="H55" s="146" t="s">
        <v>663</v>
      </c>
      <c r="I55" s="150"/>
      <c r="J55" s="155"/>
      <c r="K55" s="158"/>
      <c r="L55" s="99">
        <v>0</v>
      </c>
      <c r="M55" s="95">
        <v>1447</v>
      </c>
      <c r="N55" s="96" t="s">
        <v>616</v>
      </c>
      <c r="O55" s="144">
        <f t="shared" si="1"/>
        <v>48</v>
      </c>
      <c r="P55" s="99">
        <f t="shared" si="2"/>
        <v>119155.20000000001</v>
      </c>
      <c r="Q55" s="103"/>
      <c r="R55" s="95"/>
      <c r="S55" s="95"/>
      <c r="T55" s="95"/>
      <c r="U55" s="95"/>
      <c r="V55" s="95"/>
      <c r="W55" s="158">
        <v>387</v>
      </c>
      <c r="X55" s="99">
        <f t="shared" si="3"/>
        <v>960688.8</v>
      </c>
      <c r="Y55" s="63">
        <f t="shared" si="4"/>
        <v>0</v>
      </c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</row>
    <row r="56" spans="1:39" s="45" customFormat="1" ht="40.5" customHeight="1">
      <c r="A56" s="95">
        <v>48</v>
      </c>
      <c r="B56" s="159" t="s">
        <v>1837</v>
      </c>
      <c r="C56" s="154" t="s">
        <v>27</v>
      </c>
      <c r="D56" s="151"/>
      <c r="E56" s="99">
        <v>121.8</v>
      </c>
      <c r="F56" s="158">
        <v>44</v>
      </c>
      <c r="G56" s="145">
        <f t="shared" si="0"/>
        <v>5359.2</v>
      </c>
      <c r="H56" s="157"/>
      <c r="I56" s="160" t="s">
        <v>1834</v>
      </c>
      <c r="J56" s="155"/>
      <c r="K56" s="158"/>
      <c r="L56" s="99">
        <v>0</v>
      </c>
      <c r="M56" s="161" t="s">
        <v>1835</v>
      </c>
      <c r="N56" s="161" t="s">
        <v>1836</v>
      </c>
      <c r="O56" s="144">
        <f t="shared" si="1"/>
        <v>5</v>
      </c>
      <c r="P56" s="99">
        <f t="shared" si="2"/>
        <v>609</v>
      </c>
      <c r="Q56" s="103"/>
      <c r="R56" s="95"/>
      <c r="S56" s="95"/>
      <c r="T56" s="95"/>
      <c r="U56" s="95"/>
      <c r="V56" s="95"/>
      <c r="W56" s="158">
        <v>39</v>
      </c>
      <c r="X56" s="99">
        <f t="shared" si="3"/>
        <v>4750.2</v>
      </c>
      <c r="Y56" s="63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</row>
    <row r="57" spans="1:39" s="45" customFormat="1" ht="40.5" customHeight="1">
      <c r="A57" s="95">
        <v>49</v>
      </c>
      <c r="B57" s="159" t="s">
        <v>1838</v>
      </c>
      <c r="C57" s="154" t="s">
        <v>27</v>
      </c>
      <c r="D57" s="162">
        <v>1904010785</v>
      </c>
      <c r="E57" s="99">
        <v>38</v>
      </c>
      <c r="F57" s="158">
        <v>29</v>
      </c>
      <c r="G57" s="145">
        <f t="shared" si="0"/>
        <v>1102</v>
      </c>
      <c r="H57" s="157" t="s">
        <v>1839</v>
      </c>
      <c r="I57" s="160" t="s">
        <v>1834</v>
      </c>
      <c r="J57" s="155"/>
      <c r="K57" s="158"/>
      <c r="L57" s="99">
        <v>0</v>
      </c>
      <c r="M57" s="161" t="s">
        <v>1835</v>
      </c>
      <c r="N57" s="161" t="s">
        <v>1836</v>
      </c>
      <c r="O57" s="144">
        <f t="shared" si="1"/>
        <v>5</v>
      </c>
      <c r="P57" s="99">
        <f t="shared" si="2"/>
        <v>190</v>
      </c>
      <c r="Q57" s="103"/>
      <c r="R57" s="95"/>
      <c r="S57" s="95"/>
      <c r="T57" s="95"/>
      <c r="U57" s="95"/>
      <c r="V57" s="95"/>
      <c r="W57" s="158">
        <v>24</v>
      </c>
      <c r="X57" s="99">
        <f t="shared" si="3"/>
        <v>912</v>
      </c>
      <c r="Y57" s="63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</row>
    <row r="58" spans="1:39" s="45" customFormat="1" ht="40.5" customHeight="1">
      <c r="A58" s="95">
        <v>50</v>
      </c>
      <c r="B58" s="159" t="s">
        <v>1840</v>
      </c>
      <c r="C58" s="154" t="s">
        <v>27</v>
      </c>
      <c r="D58" s="162">
        <v>1612011936</v>
      </c>
      <c r="E58" s="99">
        <v>45</v>
      </c>
      <c r="F58" s="158">
        <v>6</v>
      </c>
      <c r="G58" s="145">
        <f t="shared" si="0"/>
        <v>270</v>
      </c>
      <c r="H58" s="157" t="s">
        <v>1841</v>
      </c>
      <c r="I58" s="160" t="s">
        <v>1834</v>
      </c>
      <c r="J58" s="155"/>
      <c r="K58" s="158"/>
      <c r="L58" s="99">
        <v>0</v>
      </c>
      <c r="M58" s="161" t="s">
        <v>1835</v>
      </c>
      <c r="N58" s="161" t="s">
        <v>1836</v>
      </c>
      <c r="O58" s="144">
        <f t="shared" si="1"/>
        <v>0</v>
      </c>
      <c r="P58" s="99">
        <f t="shared" si="2"/>
        <v>0</v>
      </c>
      <c r="Q58" s="103"/>
      <c r="R58" s="95"/>
      <c r="S58" s="95"/>
      <c r="T58" s="95"/>
      <c r="U58" s="95"/>
      <c r="V58" s="95"/>
      <c r="W58" s="158">
        <v>6</v>
      </c>
      <c r="X58" s="99">
        <f t="shared" si="3"/>
        <v>270</v>
      </c>
      <c r="Y58" s="63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</row>
    <row r="59" spans="1:39" s="45" customFormat="1" ht="40.5" customHeight="1">
      <c r="A59" s="95">
        <v>51</v>
      </c>
      <c r="B59" s="159" t="s">
        <v>1842</v>
      </c>
      <c r="C59" s="154" t="s">
        <v>27</v>
      </c>
      <c r="D59" s="151"/>
      <c r="E59" s="99">
        <v>278.39999999999998</v>
      </c>
      <c r="F59" s="158">
        <v>42</v>
      </c>
      <c r="G59" s="145">
        <f t="shared" si="0"/>
        <v>11692.8</v>
      </c>
      <c r="H59" s="146"/>
      <c r="I59" s="160" t="s">
        <v>1834</v>
      </c>
      <c r="J59" s="155"/>
      <c r="K59" s="158"/>
      <c r="L59" s="99">
        <v>0</v>
      </c>
      <c r="M59" s="161" t="s">
        <v>1835</v>
      </c>
      <c r="N59" s="161" t="s">
        <v>1836</v>
      </c>
      <c r="O59" s="144">
        <f t="shared" si="1"/>
        <v>5</v>
      </c>
      <c r="P59" s="99">
        <f t="shared" si="2"/>
        <v>1392</v>
      </c>
      <c r="Q59" s="103"/>
      <c r="R59" s="95"/>
      <c r="S59" s="95"/>
      <c r="T59" s="95"/>
      <c r="U59" s="95"/>
      <c r="V59" s="95"/>
      <c r="W59" s="158">
        <v>37</v>
      </c>
      <c r="X59" s="99">
        <f t="shared" si="3"/>
        <v>10300.799999999999</v>
      </c>
      <c r="Y59" s="63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</row>
    <row r="60" spans="1:39" s="45" customFormat="1" ht="40.5" customHeight="1">
      <c r="A60" s="95">
        <v>52</v>
      </c>
      <c r="B60" s="159" t="s">
        <v>1843</v>
      </c>
      <c r="C60" s="154" t="s">
        <v>27</v>
      </c>
      <c r="D60" s="162">
        <v>3237</v>
      </c>
      <c r="E60" s="99">
        <v>7.49</v>
      </c>
      <c r="F60" s="158">
        <v>610</v>
      </c>
      <c r="G60" s="145">
        <f t="shared" si="0"/>
        <v>4568.9000000000005</v>
      </c>
      <c r="H60" s="163" t="s">
        <v>1844</v>
      </c>
      <c r="I60" s="160" t="s">
        <v>1834</v>
      </c>
      <c r="J60" s="155"/>
      <c r="K60" s="158"/>
      <c r="L60" s="99">
        <v>0</v>
      </c>
      <c r="M60" s="161" t="s">
        <v>1835</v>
      </c>
      <c r="N60" s="161" t="s">
        <v>1836</v>
      </c>
      <c r="O60" s="144">
        <f t="shared" si="1"/>
        <v>610</v>
      </c>
      <c r="P60" s="99">
        <f t="shared" si="2"/>
        <v>4568.9000000000005</v>
      </c>
      <c r="Q60" s="103"/>
      <c r="R60" s="95"/>
      <c r="S60" s="95"/>
      <c r="T60" s="95"/>
      <c r="U60" s="95"/>
      <c r="V60" s="95"/>
      <c r="W60" s="158">
        <v>0</v>
      </c>
      <c r="X60" s="99">
        <f t="shared" si="3"/>
        <v>0</v>
      </c>
      <c r="Y60" s="63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</row>
    <row r="61" spans="1:39" s="45" customFormat="1" ht="40.5" customHeight="1">
      <c r="A61" s="95">
        <v>53</v>
      </c>
      <c r="B61" s="159" t="s">
        <v>1845</v>
      </c>
      <c r="C61" s="154" t="s">
        <v>27</v>
      </c>
      <c r="D61" s="162" t="s">
        <v>1846</v>
      </c>
      <c r="E61" s="99">
        <v>5.44</v>
      </c>
      <c r="F61" s="158">
        <v>340</v>
      </c>
      <c r="G61" s="145">
        <f t="shared" si="0"/>
        <v>1849.6000000000001</v>
      </c>
      <c r="H61" s="163" t="s">
        <v>1847</v>
      </c>
      <c r="I61" s="160" t="s">
        <v>1834</v>
      </c>
      <c r="J61" s="155"/>
      <c r="K61" s="158"/>
      <c r="L61" s="99">
        <v>0</v>
      </c>
      <c r="M61" s="161" t="s">
        <v>1835</v>
      </c>
      <c r="N61" s="161" t="s">
        <v>1836</v>
      </c>
      <c r="O61" s="144">
        <f t="shared" si="1"/>
        <v>340</v>
      </c>
      <c r="P61" s="99">
        <f t="shared" si="2"/>
        <v>1849.6000000000001</v>
      </c>
      <c r="Q61" s="103"/>
      <c r="R61" s="95"/>
      <c r="S61" s="95"/>
      <c r="T61" s="95"/>
      <c r="U61" s="95"/>
      <c r="V61" s="95"/>
      <c r="W61" s="158">
        <v>0</v>
      </c>
      <c r="X61" s="99">
        <f t="shared" si="3"/>
        <v>0</v>
      </c>
      <c r="Y61" s="63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</row>
    <row r="62" spans="1:39" s="45" customFormat="1" ht="40.5" customHeight="1">
      <c r="A62" s="95">
        <v>54</v>
      </c>
      <c r="B62" s="159" t="s">
        <v>1848</v>
      </c>
      <c r="C62" s="154" t="s">
        <v>27</v>
      </c>
      <c r="D62" s="162" t="s">
        <v>1846</v>
      </c>
      <c r="E62" s="99">
        <v>5.44</v>
      </c>
      <c r="F62" s="158">
        <v>620</v>
      </c>
      <c r="G62" s="145">
        <f t="shared" si="0"/>
        <v>3372.8</v>
      </c>
      <c r="H62" s="163" t="s">
        <v>1849</v>
      </c>
      <c r="I62" s="160" t="s">
        <v>1834</v>
      </c>
      <c r="J62" s="155"/>
      <c r="K62" s="158"/>
      <c r="L62" s="99">
        <v>0</v>
      </c>
      <c r="M62" s="161" t="s">
        <v>1835</v>
      </c>
      <c r="N62" s="161" t="s">
        <v>1836</v>
      </c>
      <c r="O62" s="144">
        <f t="shared" si="1"/>
        <v>330</v>
      </c>
      <c r="P62" s="99">
        <f t="shared" si="2"/>
        <v>1795.2</v>
      </c>
      <c r="Q62" s="103"/>
      <c r="R62" s="95"/>
      <c r="S62" s="95"/>
      <c r="T62" s="95"/>
      <c r="U62" s="95"/>
      <c r="V62" s="95"/>
      <c r="W62" s="158">
        <v>290</v>
      </c>
      <c r="X62" s="99">
        <f t="shared" si="3"/>
        <v>1577.6000000000001</v>
      </c>
      <c r="Y62" s="63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</row>
    <row r="63" spans="1:39" s="45" customFormat="1" ht="40.5" customHeight="1">
      <c r="A63" s="95">
        <v>55</v>
      </c>
      <c r="B63" s="159" t="s">
        <v>1850</v>
      </c>
      <c r="C63" s="154" t="s">
        <v>27</v>
      </c>
      <c r="D63" s="164">
        <v>44168</v>
      </c>
      <c r="E63" s="99">
        <v>2.7</v>
      </c>
      <c r="F63" s="158">
        <v>7908</v>
      </c>
      <c r="G63" s="145">
        <f t="shared" si="0"/>
        <v>21351.600000000002</v>
      </c>
      <c r="H63" s="163" t="s">
        <v>1851</v>
      </c>
      <c r="I63" s="160" t="s">
        <v>1834</v>
      </c>
      <c r="J63" s="155"/>
      <c r="K63" s="158"/>
      <c r="L63" s="99">
        <v>0</v>
      </c>
      <c r="M63" s="161" t="s">
        <v>1835</v>
      </c>
      <c r="N63" s="161" t="s">
        <v>1836</v>
      </c>
      <c r="O63" s="144">
        <f t="shared" si="1"/>
        <v>1512</v>
      </c>
      <c r="P63" s="99">
        <f t="shared" si="2"/>
        <v>4082.4</v>
      </c>
      <c r="Q63" s="103"/>
      <c r="R63" s="95"/>
      <c r="S63" s="95"/>
      <c r="T63" s="95"/>
      <c r="U63" s="95"/>
      <c r="V63" s="95"/>
      <c r="W63" s="158">
        <v>6396</v>
      </c>
      <c r="X63" s="99">
        <f t="shared" si="3"/>
        <v>17269.2</v>
      </c>
      <c r="Y63" s="63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</row>
    <row r="64" spans="1:39" s="45" customFormat="1" ht="40.5" customHeight="1">
      <c r="A64" s="95">
        <v>56</v>
      </c>
      <c r="B64" s="159" t="s">
        <v>1852</v>
      </c>
      <c r="C64" s="154" t="s">
        <v>27</v>
      </c>
      <c r="D64" s="165">
        <v>44181</v>
      </c>
      <c r="E64" s="99">
        <v>2.94</v>
      </c>
      <c r="F64" s="158">
        <v>4745</v>
      </c>
      <c r="G64" s="145">
        <f t="shared" si="0"/>
        <v>13950.3</v>
      </c>
      <c r="H64" s="163" t="s">
        <v>1853</v>
      </c>
      <c r="I64" s="160" t="s">
        <v>1834</v>
      </c>
      <c r="J64" s="155"/>
      <c r="K64" s="158"/>
      <c r="L64" s="99">
        <v>0</v>
      </c>
      <c r="M64" s="161" t="s">
        <v>1835</v>
      </c>
      <c r="N64" s="161" t="s">
        <v>1836</v>
      </c>
      <c r="O64" s="144">
        <f t="shared" si="1"/>
        <v>76</v>
      </c>
      <c r="P64" s="99">
        <f t="shared" si="2"/>
        <v>223.44</v>
      </c>
      <c r="Q64" s="103"/>
      <c r="R64" s="95"/>
      <c r="S64" s="95"/>
      <c r="T64" s="95"/>
      <c r="U64" s="95"/>
      <c r="V64" s="95"/>
      <c r="W64" s="158">
        <v>4669</v>
      </c>
      <c r="X64" s="99">
        <f t="shared" si="3"/>
        <v>13726.86</v>
      </c>
      <c r="Y64" s="63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</row>
    <row r="65" spans="1:39" s="45" customFormat="1" ht="40.5" customHeight="1">
      <c r="A65" s="95">
        <v>57</v>
      </c>
      <c r="B65" s="159" t="s">
        <v>1186</v>
      </c>
      <c r="C65" s="154" t="s">
        <v>27</v>
      </c>
      <c r="D65" s="162" t="s">
        <v>1854</v>
      </c>
      <c r="E65" s="99">
        <v>9.51</v>
      </c>
      <c r="F65" s="158">
        <v>150</v>
      </c>
      <c r="G65" s="145">
        <f t="shared" si="0"/>
        <v>1426.5</v>
      </c>
      <c r="H65" s="163" t="s">
        <v>1855</v>
      </c>
      <c r="I65" s="160" t="s">
        <v>1834</v>
      </c>
      <c r="J65" s="155"/>
      <c r="K65" s="158"/>
      <c r="L65" s="99">
        <v>0</v>
      </c>
      <c r="M65" s="161" t="s">
        <v>1835</v>
      </c>
      <c r="N65" s="161" t="s">
        <v>1836</v>
      </c>
      <c r="O65" s="144">
        <f t="shared" si="1"/>
        <v>0</v>
      </c>
      <c r="P65" s="99">
        <f t="shared" si="2"/>
        <v>0</v>
      </c>
      <c r="Q65" s="103"/>
      <c r="R65" s="95"/>
      <c r="S65" s="95"/>
      <c r="T65" s="95"/>
      <c r="U65" s="95"/>
      <c r="V65" s="95"/>
      <c r="W65" s="158">
        <v>150</v>
      </c>
      <c r="X65" s="99">
        <f t="shared" si="3"/>
        <v>1426.5</v>
      </c>
      <c r="Y65" s="63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</row>
    <row r="66" spans="1:39" s="45" customFormat="1" ht="40.5" customHeight="1">
      <c r="A66" s="95">
        <v>58</v>
      </c>
      <c r="B66" s="159" t="s">
        <v>1856</v>
      </c>
      <c r="C66" s="154" t="s">
        <v>27</v>
      </c>
      <c r="D66" s="151"/>
      <c r="E66" s="99">
        <v>458.2</v>
      </c>
      <c r="F66" s="158">
        <v>22</v>
      </c>
      <c r="G66" s="145">
        <f t="shared" si="0"/>
        <v>10080.4</v>
      </c>
      <c r="H66" s="146"/>
      <c r="I66" s="160" t="s">
        <v>1834</v>
      </c>
      <c r="J66" s="155"/>
      <c r="K66" s="158"/>
      <c r="L66" s="99">
        <v>0</v>
      </c>
      <c r="M66" s="95"/>
      <c r="N66" s="96"/>
      <c r="O66" s="144">
        <f t="shared" si="1"/>
        <v>0</v>
      </c>
      <c r="P66" s="99">
        <f t="shared" si="2"/>
        <v>0</v>
      </c>
      <c r="Q66" s="103"/>
      <c r="R66" s="95"/>
      <c r="S66" s="95"/>
      <c r="T66" s="95"/>
      <c r="U66" s="95"/>
      <c r="V66" s="95"/>
      <c r="W66" s="158">
        <v>22</v>
      </c>
      <c r="X66" s="99">
        <f t="shared" si="3"/>
        <v>10080.4</v>
      </c>
      <c r="Y66" s="63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</row>
    <row r="67" spans="1:39" s="42" customFormat="1" ht="20.25" customHeight="1">
      <c r="A67" s="166"/>
      <c r="B67" s="167" t="s">
        <v>33</v>
      </c>
      <c r="C67" s="141"/>
      <c r="D67" s="168"/>
      <c r="E67" s="168"/>
      <c r="F67" s="169"/>
      <c r="G67" s="168">
        <f>SUM(G9:G66)</f>
        <v>17895957.431600004</v>
      </c>
      <c r="H67" s="170"/>
      <c r="I67" s="170"/>
      <c r="J67" s="171"/>
      <c r="K67" s="141"/>
      <c r="L67" s="168">
        <f>SUM(L9:L66)</f>
        <v>0</v>
      </c>
      <c r="M67" s="18"/>
      <c r="N67" s="170"/>
      <c r="O67" s="169"/>
      <c r="P67" s="168">
        <f>SUM(P9:P66)</f>
        <v>3817446.4104000009</v>
      </c>
      <c r="Q67" s="172"/>
      <c r="R67" s="172"/>
      <c r="S67" s="173"/>
      <c r="T67" s="172"/>
      <c r="U67" s="140"/>
      <c r="V67" s="172"/>
      <c r="W67" s="169"/>
      <c r="X67" s="168">
        <f>SUM(X9:X66)</f>
        <v>14078511.021199999</v>
      </c>
      <c r="Y67" s="37">
        <f t="shared" ref="Y67:Y123" si="5">G67+L67-P67-X67</f>
        <v>0</v>
      </c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</row>
    <row r="68" spans="1:39" s="42" customFormat="1" ht="24.75" customHeight="1">
      <c r="A68" s="729" t="s">
        <v>223</v>
      </c>
      <c r="B68" s="730"/>
      <c r="C68" s="730"/>
      <c r="D68" s="730"/>
      <c r="E68" s="730"/>
      <c r="F68" s="730"/>
      <c r="G68" s="730"/>
      <c r="H68" s="730"/>
      <c r="I68" s="730"/>
      <c r="J68" s="730"/>
      <c r="K68" s="730"/>
      <c r="L68" s="730"/>
      <c r="M68" s="730"/>
      <c r="N68" s="730"/>
      <c r="O68" s="730"/>
      <c r="P68" s="730"/>
      <c r="Q68" s="730"/>
      <c r="R68" s="730"/>
      <c r="S68" s="730"/>
      <c r="T68" s="730"/>
      <c r="U68" s="730"/>
      <c r="V68" s="730"/>
      <c r="W68" s="730"/>
      <c r="X68" s="731"/>
      <c r="Y68" s="37">
        <f t="shared" si="5"/>
        <v>0</v>
      </c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</row>
    <row r="69" spans="1:39" s="66" customFormat="1" ht="90" customHeight="1">
      <c r="A69" s="174">
        <v>1</v>
      </c>
      <c r="B69" s="175" t="s">
        <v>464</v>
      </c>
      <c r="C69" s="176" t="s">
        <v>473</v>
      </c>
      <c r="D69" s="177" t="s">
        <v>481</v>
      </c>
      <c r="E69" s="178">
        <v>157.85</v>
      </c>
      <c r="F69" s="179">
        <v>166</v>
      </c>
      <c r="G69" s="180">
        <f t="shared" ref="G69" si="6">F69*E69</f>
        <v>26203.1</v>
      </c>
      <c r="H69" s="181">
        <v>44621</v>
      </c>
      <c r="I69" s="182"/>
      <c r="J69" s="183"/>
      <c r="K69" s="179"/>
      <c r="L69" s="184"/>
      <c r="M69" s="185">
        <v>1349</v>
      </c>
      <c r="N69" s="182">
        <v>44168</v>
      </c>
      <c r="O69" s="80">
        <f t="shared" ref="O69" si="7">F69+K69-W69</f>
        <v>11</v>
      </c>
      <c r="P69" s="81">
        <f t="shared" ref="P69" si="8">O69*E69</f>
        <v>1736.35</v>
      </c>
      <c r="Q69" s="186"/>
      <c r="R69" s="187"/>
      <c r="S69" s="187"/>
      <c r="T69" s="187"/>
      <c r="U69" s="187"/>
      <c r="V69" s="187"/>
      <c r="W69" s="179">
        <v>155</v>
      </c>
      <c r="X69" s="82">
        <f t="shared" ref="X69" si="9">W69*E69</f>
        <v>24466.75</v>
      </c>
      <c r="Y69" s="44">
        <f t="shared" si="5"/>
        <v>0</v>
      </c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</row>
    <row r="70" spans="1:39" s="42" customFormat="1" ht="22.5" customHeight="1">
      <c r="A70" s="166"/>
      <c r="B70" s="167" t="s">
        <v>33</v>
      </c>
      <c r="C70" s="141"/>
      <c r="D70" s="168"/>
      <c r="E70" s="168"/>
      <c r="F70" s="169"/>
      <c r="G70" s="168">
        <f>SUM(G69)</f>
        <v>26203.1</v>
      </c>
      <c r="H70" s="170"/>
      <c r="I70" s="170"/>
      <c r="J70" s="171"/>
      <c r="K70" s="141"/>
      <c r="L70" s="168">
        <f>SUM(L69)</f>
        <v>0</v>
      </c>
      <c r="M70" s="18"/>
      <c r="N70" s="170"/>
      <c r="O70" s="169"/>
      <c r="P70" s="168">
        <f>SUM(P69)</f>
        <v>1736.35</v>
      </c>
      <c r="Q70" s="172"/>
      <c r="R70" s="172"/>
      <c r="S70" s="173"/>
      <c r="T70" s="172"/>
      <c r="U70" s="140"/>
      <c r="V70" s="172"/>
      <c r="W70" s="169"/>
      <c r="X70" s="168">
        <f>SUM(X69)</f>
        <v>24466.75</v>
      </c>
      <c r="Y70" s="37">
        <f t="shared" si="5"/>
        <v>0</v>
      </c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</row>
    <row r="71" spans="1:39" s="42" customFormat="1" ht="27.75" customHeight="1">
      <c r="A71" s="729" t="s">
        <v>1733</v>
      </c>
      <c r="B71" s="730"/>
      <c r="C71" s="730"/>
      <c r="D71" s="730"/>
      <c r="E71" s="730"/>
      <c r="F71" s="730"/>
      <c r="G71" s="730"/>
      <c r="H71" s="730"/>
      <c r="I71" s="730"/>
      <c r="J71" s="730"/>
      <c r="K71" s="730"/>
      <c r="L71" s="730"/>
      <c r="M71" s="730"/>
      <c r="N71" s="730"/>
      <c r="O71" s="730"/>
      <c r="P71" s="730"/>
      <c r="Q71" s="730"/>
      <c r="R71" s="730"/>
      <c r="S71" s="730"/>
      <c r="T71" s="730"/>
      <c r="U71" s="730"/>
      <c r="V71" s="730"/>
      <c r="W71" s="730"/>
      <c r="X71" s="731"/>
      <c r="Y71" s="37">
        <f t="shared" ref="Y71:Y73" si="10">G71+L71-P71-X71</f>
        <v>0</v>
      </c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</row>
    <row r="72" spans="1:39" s="66" customFormat="1" ht="100.5" customHeight="1">
      <c r="A72" s="174">
        <v>1</v>
      </c>
      <c r="B72" s="175" t="s">
        <v>464</v>
      </c>
      <c r="C72" s="176" t="s">
        <v>473</v>
      </c>
      <c r="D72" s="177" t="s">
        <v>481</v>
      </c>
      <c r="E72" s="178">
        <v>157.85</v>
      </c>
      <c r="F72" s="179">
        <v>81</v>
      </c>
      <c r="G72" s="180">
        <f t="shared" ref="G72" si="11">F72*E72</f>
        <v>12785.85</v>
      </c>
      <c r="H72" s="181">
        <v>44621</v>
      </c>
      <c r="I72" s="182"/>
      <c r="J72" s="183"/>
      <c r="K72" s="179"/>
      <c r="L72" s="184"/>
      <c r="M72" s="185">
        <v>1349</v>
      </c>
      <c r="N72" s="182">
        <v>44168</v>
      </c>
      <c r="O72" s="80">
        <f t="shared" ref="O72" si="12">F72+K72-W72</f>
        <v>30</v>
      </c>
      <c r="P72" s="81">
        <f t="shared" ref="P72" si="13">O72*E72</f>
        <v>4735.5</v>
      </c>
      <c r="Q72" s="186"/>
      <c r="R72" s="187"/>
      <c r="S72" s="187"/>
      <c r="T72" s="187"/>
      <c r="U72" s="187"/>
      <c r="V72" s="187"/>
      <c r="W72" s="179">
        <v>51</v>
      </c>
      <c r="X72" s="82">
        <f t="shared" ref="X72" si="14">W72*E72</f>
        <v>8050.3499999999995</v>
      </c>
      <c r="Y72" s="44">
        <f t="shared" si="10"/>
        <v>0</v>
      </c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</row>
    <row r="73" spans="1:39" s="42" customFormat="1" ht="30" customHeight="1">
      <c r="A73" s="166"/>
      <c r="B73" s="167" t="s">
        <v>33</v>
      </c>
      <c r="C73" s="141"/>
      <c r="D73" s="168"/>
      <c r="E73" s="168"/>
      <c r="F73" s="169"/>
      <c r="G73" s="168">
        <f>SUM(G72)</f>
        <v>12785.85</v>
      </c>
      <c r="H73" s="170"/>
      <c r="I73" s="170"/>
      <c r="J73" s="171"/>
      <c r="K73" s="141"/>
      <c r="L73" s="168">
        <f>SUM(L72)</f>
        <v>0</v>
      </c>
      <c r="M73" s="18"/>
      <c r="N73" s="170"/>
      <c r="O73" s="169"/>
      <c r="P73" s="168">
        <f>SUM(P72)</f>
        <v>4735.5</v>
      </c>
      <c r="Q73" s="172"/>
      <c r="R73" s="172"/>
      <c r="S73" s="173"/>
      <c r="T73" s="172"/>
      <c r="U73" s="140"/>
      <c r="V73" s="172"/>
      <c r="W73" s="169"/>
      <c r="X73" s="168">
        <f>SUM(X72)</f>
        <v>8050.3499999999995</v>
      </c>
      <c r="Y73" s="37">
        <f t="shared" si="10"/>
        <v>0</v>
      </c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</row>
    <row r="74" spans="1:39" s="42" customFormat="1" ht="27.75" customHeight="1">
      <c r="A74" s="729" t="s">
        <v>540</v>
      </c>
      <c r="B74" s="730"/>
      <c r="C74" s="730"/>
      <c r="D74" s="730"/>
      <c r="E74" s="730"/>
      <c r="F74" s="730"/>
      <c r="G74" s="730"/>
      <c r="H74" s="730"/>
      <c r="I74" s="730"/>
      <c r="J74" s="730"/>
      <c r="K74" s="730"/>
      <c r="L74" s="730"/>
      <c r="M74" s="730"/>
      <c r="N74" s="730"/>
      <c r="O74" s="730"/>
      <c r="P74" s="730"/>
      <c r="Q74" s="730"/>
      <c r="R74" s="730"/>
      <c r="S74" s="730"/>
      <c r="T74" s="730"/>
      <c r="U74" s="730"/>
      <c r="V74" s="730"/>
      <c r="W74" s="730"/>
      <c r="X74" s="731"/>
      <c r="Y74" s="37">
        <f t="shared" si="5"/>
        <v>0</v>
      </c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</row>
    <row r="75" spans="1:39" s="66" customFormat="1" ht="94.5" customHeight="1">
      <c r="A75" s="174">
        <v>1</v>
      </c>
      <c r="B75" s="175" t="s">
        <v>464</v>
      </c>
      <c r="C75" s="176" t="s">
        <v>473</v>
      </c>
      <c r="D75" s="177" t="s">
        <v>481</v>
      </c>
      <c r="E75" s="178">
        <v>157.85</v>
      </c>
      <c r="F75" s="179">
        <v>38</v>
      </c>
      <c r="G75" s="180">
        <f t="shared" ref="G75" si="15">F75*E75</f>
        <v>5998.3</v>
      </c>
      <c r="H75" s="181">
        <v>44621</v>
      </c>
      <c r="I75" s="182"/>
      <c r="J75" s="183"/>
      <c r="K75" s="179"/>
      <c r="L75" s="184"/>
      <c r="M75" s="185">
        <v>1349</v>
      </c>
      <c r="N75" s="182">
        <v>44168</v>
      </c>
      <c r="O75" s="80">
        <f t="shared" ref="O75" si="16">F75+K75-W75</f>
        <v>0</v>
      </c>
      <c r="P75" s="81">
        <f t="shared" ref="P75" si="17">O75*E75</f>
        <v>0</v>
      </c>
      <c r="Q75" s="186"/>
      <c r="R75" s="187"/>
      <c r="S75" s="187"/>
      <c r="T75" s="187"/>
      <c r="U75" s="187"/>
      <c r="V75" s="187"/>
      <c r="W75" s="179">
        <v>38</v>
      </c>
      <c r="X75" s="82">
        <f t="shared" ref="X75" si="18">W75*E75</f>
        <v>5998.3</v>
      </c>
      <c r="Y75" s="44">
        <f t="shared" si="5"/>
        <v>0</v>
      </c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</row>
    <row r="76" spans="1:39" s="42" customFormat="1" ht="27.75" customHeight="1">
      <c r="A76" s="166"/>
      <c r="B76" s="167" t="s">
        <v>33</v>
      </c>
      <c r="C76" s="141"/>
      <c r="D76" s="168"/>
      <c r="E76" s="168"/>
      <c r="F76" s="169"/>
      <c r="G76" s="168">
        <f>SUM(G75)</f>
        <v>5998.3</v>
      </c>
      <c r="H76" s="170"/>
      <c r="I76" s="170"/>
      <c r="J76" s="171"/>
      <c r="K76" s="141"/>
      <c r="L76" s="168">
        <f>SUM(L75)</f>
        <v>0</v>
      </c>
      <c r="M76" s="18"/>
      <c r="N76" s="170"/>
      <c r="O76" s="169"/>
      <c r="P76" s="168">
        <f>SUM(P75)</f>
        <v>0</v>
      </c>
      <c r="Q76" s="172"/>
      <c r="R76" s="172"/>
      <c r="S76" s="173"/>
      <c r="T76" s="172"/>
      <c r="U76" s="140"/>
      <c r="V76" s="172"/>
      <c r="W76" s="169"/>
      <c r="X76" s="168">
        <f>SUM(X75)</f>
        <v>5998.3</v>
      </c>
      <c r="Y76" s="37">
        <f t="shared" si="5"/>
        <v>0</v>
      </c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</row>
    <row r="77" spans="1:39" s="29" customFormat="1" ht="28.5" customHeight="1">
      <c r="A77" s="729" t="s">
        <v>480</v>
      </c>
      <c r="B77" s="730"/>
      <c r="C77" s="730"/>
      <c r="D77" s="730"/>
      <c r="E77" s="730"/>
      <c r="F77" s="730"/>
      <c r="G77" s="730"/>
      <c r="H77" s="730"/>
      <c r="I77" s="730"/>
      <c r="J77" s="730"/>
      <c r="K77" s="730"/>
      <c r="L77" s="730"/>
      <c r="M77" s="730"/>
      <c r="N77" s="730"/>
      <c r="O77" s="730"/>
      <c r="P77" s="730"/>
      <c r="Q77" s="730"/>
      <c r="R77" s="730"/>
      <c r="S77" s="730"/>
      <c r="T77" s="730"/>
      <c r="U77" s="730"/>
      <c r="V77" s="730"/>
      <c r="W77" s="730"/>
      <c r="X77" s="731"/>
      <c r="Y77" s="37">
        <f t="shared" si="5"/>
        <v>0</v>
      </c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</row>
    <row r="78" spans="1:39" s="69" customFormat="1" ht="91.5" customHeight="1">
      <c r="A78" s="188">
        <v>1</v>
      </c>
      <c r="B78" s="189" t="s">
        <v>464</v>
      </c>
      <c r="C78" s="190" t="s">
        <v>473</v>
      </c>
      <c r="D78" s="191" t="s">
        <v>481</v>
      </c>
      <c r="E78" s="192">
        <v>157.85</v>
      </c>
      <c r="F78" s="190">
        <v>10</v>
      </c>
      <c r="G78" s="155">
        <f t="shared" ref="G78:G95" si="19">F78*E78</f>
        <v>1578.5</v>
      </c>
      <c r="H78" s="193">
        <v>44621</v>
      </c>
      <c r="I78" s="194"/>
      <c r="J78" s="151"/>
      <c r="K78" s="190"/>
      <c r="L78" s="152"/>
      <c r="M78" s="151">
        <v>1349</v>
      </c>
      <c r="N78" s="194">
        <v>44168</v>
      </c>
      <c r="O78" s="95">
        <f t="shared" ref="O78:O95" si="20">F78+K78-W78</f>
        <v>1</v>
      </c>
      <c r="P78" s="99">
        <f t="shared" ref="P78:P95" si="21">O78*E78</f>
        <v>157.85</v>
      </c>
      <c r="Q78" s="103"/>
      <c r="R78" s="95"/>
      <c r="S78" s="95"/>
      <c r="T78" s="95"/>
      <c r="U78" s="95"/>
      <c r="V78" s="95"/>
      <c r="W78" s="195">
        <v>9</v>
      </c>
      <c r="X78" s="196">
        <f t="shared" ref="X78:X95" si="22">W78*E78</f>
        <v>1420.6499999999999</v>
      </c>
      <c r="Y78" s="67">
        <f t="shared" si="5"/>
        <v>0</v>
      </c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</row>
    <row r="79" spans="1:39" s="69" customFormat="1" ht="27.75" customHeight="1">
      <c r="A79" s="188">
        <v>2</v>
      </c>
      <c r="B79" s="142" t="s">
        <v>482</v>
      </c>
      <c r="C79" s="190" t="s">
        <v>205</v>
      </c>
      <c r="D79" s="191" t="s">
        <v>483</v>
      </c>
      <c r="E79" s="192">
        <v>649.92999999999995</v>
      </c>
      <c r="F79" s="190">
        <v>78</v>
      </c>
      <c r="G79" s="155">
        <f t="shared" si="19"/>
        <v>50694.539999999994</v>
      </c>
      <c r="H79" s="193">
        <v>44593</v>
      </c>
      <c r="I79" s="194"/>
      <c r="J79" s="151"/>
      <c r="K79" s="190"/>
      <c r="L79" s="152"/>
      <c r="M79" s="151">
        <v>564</v>
      </c>
      <c r="N79" s="194">
        <v>43984</v>
      </c>
      <c r="O79" s="95">
        <f t="shared" si="20"/>
        <v>3</v>
      </c>
      <c r="P79" s="99">
        <f t="shared" si="21"/>
        <v>1949.79</v>
      </c>
      <c r="Q79" s="103"/>
      <c r="R79" s="95"/>
      <c r="S79" s="95"/>
      <c r="T79" s="95"/>
      <c r="U79" s="95"/>
      <c r="V79" s="95"/>
      <c r="W79" s="190">
        <v>75</v>
      </c>
      <c r="X79" s="196">
        <f t="shared" si="22"/>
        <v>48744.749999999993</v>
      </c>
      <c r="Y79" s="67">
        <f t="shared" si="5"/>
        <v>0</v>
      </c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</row>
    <row r="80" spans="1:39" s="69" customFormat="1" ht="33.75" customHeight="1">
      <c r="A80" s="188">
        <v>3</v>
      </c>
      <c r="B80" s="142" t="s">
        <v>482</v>
      </c>
      <c r="C80" s="190" t="s">
        <v>205</v>
      </c>
      <c r="D80" s="191" t="s">
        <v>484</v>
      </c>
      <c r="E80" s="192">
        <v>649.92999999999995</v>
      </c>
      <c r="F80" s="190">
        <v>10</v>
      </c>
      <c r="G80" s="155">
        <f t="shared" si="19"/>
        <v>6499.2999999999993</v>
      </c>
      <c r="H80" s="193">
        <v>44440</v>
      </c>
      <c r="I80" s="194"/>
      <c r="J80" s="151"/>
      <c r="K80" s="190"/>
      <c r="L80" s="152"/>
      <c r="M80" s="151">
        <v>564</v>
      </c>
      <c r="N80" s="194">
        <v>43984</v>
      </c>
      <c r="O80" s="95">
        <f t="shared" si="20"/>
        <v>10</v>
      </c>
      <c r="P80" s="99">
        <f t="shared" si="21"/>
        <v>6499.2999999999993</v>
      </c>
      <c r="Q80" s="103"/>
      <c r="R80" s="95"/>
      <c r="S80" s="95"/>
      <c r="T80" s="95"/>
      <c r="U80" s="95"/>
      <c r="V80" s="95"/>
      <c r="W80" s="195">
        <v>0</v>
      </c>
      <c r="X80" s="196">
        <f t="shared" si="22"/>
        <v>0</v>
      </c>
      <c r="Y80" s="67">
        <f t="shared" si="5"/>
        <v>0</v>
      </c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</row>
    <row r="81" spans="1:39" s="69" customFormat="1" ht="33" customHeight="1">
      <c r="A81" s="188">
        <v>4</v>
      </c>
      <c r="B81" s="197" t="s">
        <v>485</v>
      </c>
      <c r="C81" s="151" t="s">
        <v>0</v>
      </c>
      <c r="D81" s="151" t="s">
        <v>486</v>
      </c>
      <c r="E81" s="151">
        <v>59360.65</v>
      </c>
      <c r="F81" s="190">
        <v>17</v>
      </c>
      <c r="G81" s="155">
        <f t="shared" si="19"/>
        <v>1009131.05</v>
      </c>
      <c r="H81" s="194">
        <v>55123</v>
      </c>
      <c r="I81" s="194"/>
      <c r="J81" s="151"/>
      <c r="K81" s="190"/>
      <c r="L81" s="152"/>
      <c r="M81" s="151">
        <v>1112</v>
      </c>
      <c r="N81" s="194">
        <v>44123</v>
      </c>
      <c r="O81" s="95">
        <f t="shared" si="20"/>
        <v>2</v>
      </c>
      <c r="P81" s="99">
        <f t="shared" si="21"/>
        <v>118721.3</v>
      </c>
      <c r="Q81" s="154"/>
      <c r="R81" s="154"/>
      <c r="S81" s="95"/>
      <c r="T81" s="154"/>
      <c r="U81" s="154"/>
      <c r="V81" s="154"/>
      <c r="W81" s="195">
        <v>15</v>
      </c>
      <c r="X81" s="196">
        <f t="shared" si="22"/>
        <v>890409.75</v>
      </c>
      <c r="Y81" s="67">
        <f t="shared" si="5"/>
        <v>0</v>
      </c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</row>
    <row r="82" spans="1:39" s="69" customFormat="1" ht="30.75" customHeight="1">
      <c r="A82" s="188">
        <v>5</v>
      </c>
      <c r="B82" s="197" t="s">
        <v>1727</v>
      </c>
      <c r="C82" s="151" t="s">
        <v>0</v>
      </c>
      <c r="D82" s="151">
        <v>5310545</v>
      </c>
      <c r="E82" s="151">
        <v>265.93</v>
      </c>
      <c r="F82" s="190">
        <v>290</v>
      </c>
      <c r="G82" s="155">
        <f t="shared" si="19"/>
        <v>77119.7</v>
      </c>
      <c r="H82" s="194">
        <v>44958</v>
      </c>
      <c r="I82" s="194"/>
      <c r="J82" s="151"/>
      <c r="K82" s="190"/>
      <c r="L82" s="152"/>
      <c r="M82" s="151">
        <v>1112</v>
      </c>
      <c r="N82" s="194">
        <v>44123</v>
      </c>
      <c r="O82" s="95">
        <f t="shared" si="20"/>
        <v>70</v>
      </c>
      <c r="P82" s="99">
        <f t="shared" si="21"/>
        <v>18615.100000000002</v>
      </c>
      <c r="Q82" s="154"/>
      <c r="R82" s="154"/>
      <c r="S82" s="95"/>
      <c r="T82" s="154"/>
      <c r="U82" s="154"/>
      <c r="V82" s="154"/>
      <c r="W82" s="195">
        <v>220</v>
      </c>
      <c r="X82" s="196">
        <f t="shared" si="22"/>
        <v>58504.6</v>
      </c>
      <c r="Y82" s="67">
        <f t="shared" si="5"/>
        <v>0</v>
      </c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</row>
    <row r="83" spans="1:39" s="69" customFormat="1" ht="33.75" customHeight="1">
      <c r="A83" s="188">
        <v>6</v>
      </c>
      <c r="B83" s="197" t="s">
        <v>1726</v>
      </c>
      <c r="C83" s="151" t="s">
        <v>0</v>
      </c>
      <c r="D83" s="151">
        <v>53313395</v>
      </c>
      <c r="E83" s="151">
        <v>265.93</v>
      </c>
      <c r="F83" s="190">
        <v>2003</v>
      </c>
      <c r="G83" s="155">
        <f t="shared" si="19"/>
        <v>532657.79</v>
      </c>
      <c r="H83" s="194">
        <v>45017</v>
      </c>
      <c r="I83" s="194"/>
      <c r="J83" s="151"/>
      <c r="K83" s="190"/>
      <c r="L83" s="152"/>
      <c r="M83" s="151">
        <v>1112</v>
      </c>
      <c r="N83" s="194">
        <v>44123</v>
      </c>
      <c r="O83" s="95">
        <f t="shared" si="20"/>
        <v>0</v>
      </c>
      <c r="P83" s="99">
        <f t="shared" si="21"/>
        <v>0</v>
      </c>
      <c r="Q83" s="154"/>
      <c r="R83" s="154"/>
      <c r="S83" s="95"/>
      <c r="T83" s="154"/>
      <c r="U83" s="154"/>
      <c r="V83" s="154"/>
      <c r="W83" s="190">
        <v>2003</v>
      </c>
      <c r="X83" s="196">
        <f t="shared" si="22"/>
        <v>532657.79</v>
      </c>
      <c r="Y83" s="67">
        <f t="shared" si="5"/>
        <v>0</v>
      </c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</row>
    <row r="84" spans="1:39" s="69" customFormat="1" ht="33.75" customHeight="1">
      <c r="A84" s="188">
        <v>7</v>
      </c>
      <c r="B84" s="197" t="s">
        <v>1726</v>
      </c>
      <c r="C84" s="151" t="s">
        <v>0</v>
      </c>
      <c r="D84" s="151">
        <v>53313396</v>
      </c>
      <c r="E84" s="151">
        <v>265.93</v>
      </c>
      <c r="F84" s="190">
        <v>4263</v>
      </c>
      <c r="G84" s="155">
        <f t="shared" si="19"/>
        <v>1133659.5900000001</v>
      </c>
      <c r="H84" s="194">
        <v>45017</v>
      </c>
      <c r="I84" s="194"/>
      <c r="J84" s="151"/>
      <c r="K84" s="190"/>
      <c r="L84" s="152"/>
      <c r="M84" s="151">
        <v>1112</v>
      </c>
      <c r="N84" s="194">
        <v>44123</v>
      </c>
      <c r="O84" s="95">
        <f t="shared" si="20"/>
        <v>430</v>
      </c>
      <c r="P84" s="99">
        <f t="shared" si="21"/>
        <v>114349.90000000001</v>
      </c>
      <c r="Q84" s="154"/>
      <c r="R84" s="154"/>
      <c r="S84" s="95"/>
      <c r="T84" s="154"/>
      <c r="U84" s="154"/>
      <c r="V84" s="154"/>
      <c r="W84" s="195">
        <v>3833</v>
      </c>
      <c r="X84" s="196">
        <f t="shared" si="22"/>
        <v>1019309.6900000001</v>
      </c>
      <c r="Y84" s="67">
        <f t="shared" si="5"/>
        <v>0</v>
      </c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</row>
    <row r="85" spans="1:39" s="69" customFormat="1" ht="36.75" customHeight="1">
      <c r="A85" s="188">
        <v>8</v>
      </c>
      <c r="B85" s="197" t="s">
        <v>487</v>
      </c>
      <c r="C85" s="151" t="s">
        <v>0</v>
      </c>
      <c r="D85" s="151" t="s">
        <v>488</v>
      </c>
      <c r="E85" s="151">
        <v>77.98</v>
      </c>
      <c r="F85" s="190">
        <v>4313</v>
      </c>
      <c r="G85" s="155">
        <f t="shared" si="19"/>
        <v>336327.74</v>
      </c>
      <c r="H85" s="194">
        <v>45078</v>
      </c>
      <c r="I85" s="194"/>
      <c r="J85" s="151"/>
      <c r="K85" s="190"/>
      <c r="L85" s="152"/>
      <c r="M85" s="151">
        <v>1112</v>
      </c>
      <c r="N85" s="194">
        <v>44123</v>
      </c>
      <c r="O85" s="95">
        <f t="shared" si="20"/>
        <v>500</v>
      </c>
      <c r="P85" s="99">
        <f t="shared" si="21"/>
        <v>38990</v>
      </c>
      <c r="Q85" s="154"/>
      <c r="R85" s="154"/>
      <c r="S85" s="95"/>
      <c r="T85" s="198"/>
      <c r="U85" s="198"/>
      <c r="V85" s="198"/>
      <c r="W85" s="195">
        <v>3813</v>
      </c>
      <c r="X85" s="196">
        <f t="shared" si="22"/>
        <v>297337.74</v>
      </c>
      <c r="Y85" s="67">
        <f t="shared" si="5"/>
        <v>0</v>
      </c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</row>
    <row r="86" spans="1:39" s="69" customFormat="1" ht="24.75" customHeight="1">
      <c r="A86" s="188">
        <v>9</v>
      </c>
      <c r="B86" s="197" t="s">
        <v>489</v>
      </c>
      <c r="C86" s="151" t="s">
        <v>0</v>
      </c>
      <c r="D86" s="151">
        <v>78869373</v>
      </c>
      <c r="E86" s="151">
        <v>1199.6500000000001</v>
      </c>
      <c r="F86" s="190">
        <v>0</v>
      </c>
      <c r="G86" s="155">
        <f t="shared" si="19"/>
        <v>0</v>
      </c>
      <c r="H86" s="194">
        <v>55123</v>
      </c>
      <c r="I86" s="194"/>
      <c r="J86" s="151"/>
      <c r="K86" s="190"/>
      <c r="L86" s="152"/>
      <c r="M86" s="151">
        <v>1112</v>
      </c>
      <c r="N86" s="194">
        <v>44123</v>
      </c>
      <c r="O86" s="95">
        <f t="shared" si="20"/>
        <v>0</v>
      </c>
      <c r="P86" s="99">
        <f t="shared" si="21"/>
        <v>0</v>
      </c>
      <c r="Q86" s="154"/>
      <c r="R86" s="154"/>
      <c r="S86" s="95"/>
      <c r="T86" s="198"/>
      <c r="U86" s="198"/>
      <c r="V86" s="198"/>
      <c r="W86" s="195">
        <v>0</v>
      </c>
      <c r="X86" s="196">
        <f t="shared" si="22"/>
        <v>0</v>
      </c>
      <c r="Y86" s="67">
        <f t="shared" si="5"/>
        <v>0</v>
      </c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</row>
    <row r="87" spans="1:39" s="69" customFormat="1" ht="24.75" customHeight="1">
      <c r="A87" s="188">
        <v>10</v>
      </c>
      <c r="B87" s="197" t="s">
        <v>489</v>
      </c>
      <c r="C87" s="151" t="s">
        <v>0</v>
      </c>
      <c r="D87" s="151">
        <v>78356864</v>
      </c>
      <c r="E87" s="151">
        <v>1199.6500000000001</v>
      </c>
      <c r="F87" s="190">
        <v>12</v>
      </c>
      <c r="G87" s="155">
        <f t="shared" si="19"/>
        <v>14395.800000000001</v>
      </c>
      <c r="H87" s="194">
        <v>55123</v>
      </c>
      <c r="I87" s="194"/>
      <c r="J87" s="151"/>
      <c r="K87" s="190"/>
      <c r="L87" s="152"/>
      <c r="M87" s="151">
        <v>1112</v>
      </c>
      <c r="N87" s="194">
        <v>44123</v>
      </c>
      <c r="O87" s="95">
        <f t="shared" si="20"/>
        <v>2</v>
      </c>
      <c r="P87" s="99">
        <f t="shared" si="21"/>
        <v>2399.3000000000002</v>
      </c>
      <c r="Q87" s="154"/>
      <c r="R87" s="154"/>
      <c r="S87" s="95"/>
      <c r="T87" s="198"/>
      <c r="U87" s="198"/>
      <c r="V87" s="198"/>
      <c r="W87" s="195">
        <v>10</v>
      </c>
      <c r="X87" s="196">
        <f t="shared" si="22"/>
        <v>11996.5</v>
      </c>
      <c r="Y87" s="67">
        <f t="shared" si="5"/>
        <v>0</v>
      </c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</row>
    <row r="88" spans="1:39" s="69" customFormat="1" ht="36.75" customHeight="1">
      <c r="A88" s="188">
        <v>11</v>
      </c>
      <c r="B88" s="197" t="s">
        <v>490</v>
      </c>
      <c r="C88" s="151" t="s">
        <v>0</v>
      </c>
      <c r="D88" s="151">
        <v>77493640</v>
      </c>
      <c r="E88" s="151">
        <v>1199.6500000000001</v>
      </c>
      <c r="F88" s="190">
        <v>0</v>
      </c>
      <c r="G88" s="155">
        <f t="shared" si="19"/>
        <v>0</v>
      </c>
      <c r="H88" s="194">
        <v>55123</v>
      </c>
      <c r="I88" s="194"/>
      <c r="J88" s="151"/>
      <c r="K88" s="190"/>
      <c r="L88" s="152"/>
      <c r="M88" s="151">
        <v>1112</v>
      </c>
      <c r="N88" s="194">
        <v>44123</v>
      </c>
      <c r="O88" s="95">
        <f t="shared" si="20"/>
        <v>0</v>
      </c>
      <c r="P88" s="99">
        <f t="shared" si="21"/>
        <v>0</v>
      </c>
      <c r="Q88" s="154"/>
      <c r="R88" s="154"/>
      <c r="S88" s="95"/>
      <c r="T88" s="198"/>
      <c r="U88" s="198"/>
      <c r="V88" s="198"/>
      <c r="W88" s="190">
        <v>0</v>
      </c>
      <c r="X88" s="196">
        <f t="shared" si="22"/>
        <v>0</v>
      </c>
      <c r="Y88" s="67">
        <f t="shared" si="5"/>
        <v>0</v>
      </c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</row>
    <row r="89" spans="1:39" s="69" customFormat="1" ht="30.75" customHeight="1">
      <c r="A89" s="188">
        <v>12</v>
      </c>
      <c r="B89" s="142" t="s">
        <v>491</v>
      </c>
      <c r="C89" s="190" t="s">
        <v>472</v>
      </c>
      <c r="D89" s="191" t="s">
        <v>492</v>
      </c>
      <c r="E89" s="192">
        <v>167.99</v>
      </c>
      <c r="F89" s="190">
        <v>0</v>
      </c>
      <c r="G89" s="155">
        <f t="shared" si="19"/>
        <v>0</v>
      </c>
      <c r="H89" s="193">
        <v>45017</v>
      </c>
      <c r="I89" s="194"/>
      <c r="J89" s="151"/>
      <c r="K89" s="190"/>
      <c r="L89" s="152"/>
      <c r="M89" s="151">
        <v>1497</v>
      </c>
      <c r="N89" s="194">
        <v>44194</v>
      </c>
      <c r="O89" s="95">
        <f t="shared" si="20"/>
        <v>0</v>
      </c>
      <c r="P89" s="99">
        <f t="shared" si="21"/>
        <v>0</v>
      </c>
      <c r="Q89" s="103"/>
      <c r="R89" s="95"/>
      <c r="S89" s="95"/>
      <c r="T89" s="95"/>
      <c r="U89" s="95"/>
      <c r="V89" s="95"/>
      <c r="W89" s="195">
        <v>0</v>
      </c>
      <c r="X89" s="196">
        <f t="shared" si="22"/>
        <v>0</v>
      </c>
      <c r="Y89" s="67">
        <f t="shared" si="5"/>
        <v>0</v>
      </c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</row>
    <row r="90" spans="1:39" s="69" customFormat="1" ht="30.75" customHeight="1">
      <c r="A90" s="188">
        <v>13</v>
      </c>
      <c r="B90" s="142" t="s">
        <v>493</v>
      </c>
      <c r="C90" s="190" t="s">
        <v>13</v>
      </c>
      <c r="D90" s="191" t="s">
        <v>494</v>
      </c>
      <c r="E90" s="192">
        <v>1763.36</v>
      </c>
      <c r="F90" s="190">
        <v>47</v>
      </c>
      <c r="G90" s="155">
        <f t="shared" si="19"/>
        <v>82877.919999999998</v>
      </c>
      <c r="H90" s="193">
        <v>44927</v>
      </c>
      <c r="I90" s="194"/>
      <c r="J90" s="151"/>
      <c r="K90" s="190"/>
      <c r="L90" s="152"/>
      <c r="M90" s="151">
        <v>1442</v>
      </c>
      <c r="N90" s="194">
        <v>44188</v>
      </c>
      <c r="O90" s="95">
        <f t="shared" si="20"/>
        <v>19</v>
      </c>
      <c r="P90" s="99">
        <f t="shared" si="21"/>
        <v>33503.839999999997</v>
      </c>
      <c r="Q90" s="103"/>
      <c r="R90" s="95"/>
      <c r="S90" s="95"/>
      <c r="T90" s="95"/>
      <c r="U90" s="95"/>
      <c r="V90" s="95"/>
      <c r="W90" s="195">
        <v>28</v>
      </c>
      <c r="X90" s="196">
        <f t="shared" si="22"/>
        <v>49374.079999999994</v>
      </c>
      <c r="Y90" s="67">
        <f t="shared" si="5"/>
        <v>0</v>
      </c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</row>
    <row r="91" spans="1:39" s="69" customFormat="1" ht="30.75" customHeight="1">
      <c r="A91" s="188">
        <v>14</v>
      </c>
      <c r="B91" s="197" t="s">
        <v>485</v>
      </c>
      <c r="C91" s="151" t="s">
        <v>0</v>
      </c>
      <c r="D91" s="151" t="s">
        <v>495</v>
      </c>
      <c r="E91" s="151">
        <v>59343.18</v>
      </c>
      <c r="F91" s="190">
        <v>30</v>
      </c>
      <c r="G91" s="155">
        <f t="shared" si="19"/>
        <v>1780295.4</v>
      </c>
      <c r="H91" s="194">
        <v>55123</v>
      </c>
      <c r="I91" s="194"/>
      <c r="J91" s="151"/>
      <c r="K91" s="190"/>
      <c r="L91" s="152"/>
      <c r="M91" s="151">
        <v>1434</v>
      </c>
      <c r="N91" s="194">
        <v>44551</v>
      </c>
      <c r="O91" s="95">
        <f t="shared" si="20"/>
        <v>0</v>
      </c>
      <c r="P91" s="99">
        <f t="shared" si="21"/>
        <v>0</v>
      </c>
      <c r="Q91" s="154"/>
      <c r="R91" s="154"/>
      <c r="S91" s="95"/>
      <c r="T91" s="154"/>
      <c r="U91" s="154"/>
      <c r="V91" s="154"/>
      <c r="W91" s="190">
        <v>30</v>
      </c>
      <c r="X91" s="196">
        <f t="shared" si="22"/>
        <v>1780295.4</v>
      </c>
      <c r="Y91" s="67">
        <f t="shared" si="5"/>
        <v>0</v>
      </c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</row>
    <row r="92" spans="1:39" s="69" customFormat="1" ht="38.25" customHeight="1">
      <c r="A92" s="188">
        <v>15</v>
      </c>
      <c r="B92" s="197" t="s">
        <v>1729</v>
      </c>
      <c r="C92" s="151" t="s">
        <v>0</v>
      </c>
      <c r="D92" s="151">
        <v>5328685</v>
      </c>
      <c r="E92" s="151">
        <v>265.85000000000002</v>
      </c>
      <c r="F92" s="190">
        <v>760</v>
      </c>
      <c r="G92" s="155">
        <f t="shared" si="19"/>
        <v>202046.00000000003</v>
      </c>
      <c r="H92" s="194">
        <v>45108</v>
      </c>
      <c r="I92" s="194"/>
      <c r="J92" s="151"/>
      <c r="K92" s="190"/>
      <c r="L92" s="152"/>
      <c r="M92" s="151">
        <v>1434</v>
      </c>
      <c r="N92" s="194">
        <v>44551</v>
      </c>
      <c r="O92" s="95">
        <f t="shared" si="20"/>
        <v>0</v>
      </c>
      <c r="P92" s="99">
        <f t="shared" si="21"/>
        <v>0</v>
      </c>
      <c r="Q92" s="154"/>
      <c r="R92" s="154"/>
      <c r="S92" s="95"/>
      <c r="T92" s="154"/>
      <c r="U92" s="154"/>
      <c r="V92" s="154"/>
      <c r="W92" s="195">
        <v>760</v>
      </c>
      <c r="X92" s="196">
        <f t="shared" si="22"/>
        <v>202046.00000000003</v>
      </c>
      <c r="Y92" s="67">
        <f t="shared" si="5"/>
        <v>0</v>
      </c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</row>
    <row r="93" spans="1:39" s="69" customFormat="1" ht="38.25" customHeight="1">
      <c r="A93" s="188">
        <v>16</v>
      </c>
      <c r="B93" s="197" t="s">
        <v>1728</v>
      </c>
      <c r="C93" s="151" t="s">
        <v>0</v>
      </c>
      <c r="D93" s="151">
        <v>5328445</v>
      </c>
      <c r="E93" s="151">
        <v>265.85000000000002</v>
      </c>
      <c r="F93" s="190">
        <v>2000</v>
      </c>
      <c r="G93" s="155">
        <f t="shared" si="19"/>
        <v>531700</v>
      </c>
      <c r="H93" s="194">
        <v>45108</v>
      </c>
      <c r="I93" s="194"/>
      <c r="J93" s="151"/>
      <c r="K93" s="190"/>
      <c r="L93" s="152"/>
      <c r="M93" s="151">
        <v>1434</v>
      </c>
      <c r="N93" s="194">
        <v>44551</v>
      </c>
      <c r="O93" s="95">
        <f t="shared" si="20"/>
        <v>0</v>
      </c>
      <c r="P93" s="99">
        <f t="shared" si="21"/>
        <v>0</v>
      </c>
      <c r="Q93" s="154"/>
      <c r="R93" s="154"/>
      <c r="S93" s="95"/>
      <c r="T93" s="154"/>
      <c r="U93" s="154"/>
      <c r="V93" s="154"/>
      <c r="W93" s="190">
        <v>2000</v>
      </c>
      <c r="X93" s="196">
        <f t="shared" si="22"/>
        <v>531700</v>
      </c>
      <c r="Y93" s="67">
        <f t="shared" si="5"/>
        <v>0</v>
      </c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</row>
    <row r="94" spans="1:39" s="69" customFormat="1" ht="30" customHeight="1">
      <c r="A94" s="188">
        <v>17</v>
      </c>
      <c r="B94" s="197" t="s">
        <v>487</v>
      </c>
      <c r="C94" s="151" t="s">
        <v>0</v>
      </c>
      <c r="D94" s="151" t="s">
        <v>488</v>
      </c>
      <c r="E94" s="151">
        <v>77.959999999999994</v>
      </c>
      <c r="F94" s="190">
        <v>3000</v>
      </c>
      <c r="G94" s="155">
        <f t="shared" si="19"/>
        <v>233879.99999999997</v>
      </c>
      <c r="H94" s="194">
        <v>45139</v>
      </c>
      <c r="I94" s="194"/>
      <c r="J94" s="151"/>
      <c r="K94" s="190"/>
      <c r="L94" s="152"/>
      <c r="M94" s="151">
        <v>1434</v>
      </c>
      <c r="N94" s="194">
        <v>44551</v>
      </c>
      <c r="O94" s="95">
        <f t="shared" si="20"/>
        <v>0</v>
      </c>
      <c r="P94" s="99">
        <f t="shared" si="21"/>
        <v>0</v>
      </c>
      <c r="Q94" s="154"/>
      <c r="R94" s="154"/>
      <c r="S94" s="95"/>
      <c r="T94" s="198"/>
      <c r="U94" s="198"/>
      <c r="V94" s="198"/>
      <c r="W94" s="190">
        <v>3000</v>
      </c>
      <c r="X94" s="196">
        <f t="shared" si="22"/>
        <v>233879.99999999997</v>
      </c>
      <c r="Y94" s="67">
        <f t="shared" si="5"/>
        <v>0</v>
      </c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</row>
    <row r="95" spans="1:39" s="69" customFormat="1" ht="27.75" customHeight="1">
      <c r="A95" s="188">
        <v>18</v>
      </c>
      <c r="B95" s="197" t="s">
        <v>489</v>
      </c>
      <c r="C95" s="151" t="s">
        <v>0</v>
      </c>
      <c r="D95" s="151">
        <v>81568754</v>
      </c>
      <c r="E95" s="151">
        <v>1199.3</v>
      </c>
      <c r="F95" s="190">
        <v>20</v>
      </c>
      <c r="G95" s="155">
        <f t="shared" si="19"/>
        <v>23986</v>
      </c>
      <c r="H95" s="194">
        <v>55123</v>
      </c>
      <c r="I95" s="194"/>
      <c r="J95" s="151"/>
      <c r="K95" s="190"/>
      <c r="L95" s="152"/>
      <c r="M95" s="151">
        <v>1434</v>
      </c>
      <c r="N95" s="194">
        <v>44551</v>
      </c>
      <c r="O95" s="95">
        <f t="shared" si="20"/>
        <v>0</v>
      </c>
      <c r="P95" s="99">
        <f t="shared" si="21"/>
        <v>0</v>
      </c>
      <c r="Q95" s="154"/>
      <c r="R95" s="154"/>
      <c r="S95" s="95"/>
      <c r="T95" s="198"/>
      <c r="U95" s="198"/>
      <c r="V95" s="198"/>
      <c r="W95" s="190">
        <v>20</v>
      </c>
      <c r="X95" s="196">
        <f t="shared" si="22"/>
        <v>23986</v>
      </c>
      <c r="Y95" s="67">
        <f t="shared" si="5"/>
        <v>0</v>
      </c>
      <c r="Z95" s="68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</row>
    <row r="96" spans="1:39" s="29" customFormat="1" ht="30.75" customHeight="1">
      <c r="A96" s="166"/>
      <c r="B96" s="167" t="s">
        <v>33</v>
      </c>
      <c r="C96" s="141"/>
      <c r="D96" s="168"/>
      <c r="E96" s="168"/>
      <c r="F96" s="169"/>
      <c r="G96" s="168">
        <f>SUM(G78:G95)</f>
        <v>6016849.3300000001</v>
      </c>
      <c r="H96" s="170"/>
      <c r="I96" s="170"/>
      <c r="J96" s="171"/>
      <c r="K96" s="141"/>
      <c r="L96" s="168">
        <f>SUM(L78:L95)</f>
        <v>0</v>
      </c>
      <c r="M96" s="18"/>
      <c r="N96" s="170"/>
      <c r="O96" s="169"/>
      <c r="P96" s="168">
        <f>SUM(P78:P95)</f>
        <v>335186.38</v>
      </c>
      <c r="Q96" s="172"/>
      <c r="R96" s="172"/>
      <c r="S96" s="173"/>
      <c r="T96" s="172"/>
      <c r="U96" s="140"/>
      <c r="V96" s="172"/>
      <c r="W96" s="169"/>
      <c r="X96" s="168">
        <f>SUM(X78:X95)</f>
        <v>5681662.9499999993</v>
      </c>
      <c r="Y96" s="37">
        <f t="shared" si="5"/>
        <v>0</v>
      </c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</row>
    <row r="97" spans="1:39" s="29" customFormat="1" ht="30" customHeight="1">
      <c r="A97" s="729" t="s">
        <v>1010</v>
      </c>
      <c r="B97" s="730"/>
      <c r="C97" s="730"/>
      <c r="D97" s="730"/>
      <c r="E97" s="730"/>
      <c r="F97" s="730"/>
      <c r="G97" s="730"/>
      <c r="H97" s="730"/>
      <c r="I97" s="730"/>
      <c r="J97" s="730"/>
      <c r="K97" s="730"/>
      <c r="L97" s="730"/>
      <c r="M97" s="730"/>
      <c r="N97" s="730"/>
      <c r="O97" s="730"/>
      <c r="P97" s="730"/>
      <c r="Q97" s="730"/>
      <c r="R97" s="730"/>
      <c r="S97" s="730"/>
      <c r="T97" s="730"/>
      <c r="U97" s="730"/>
      <c r="V97" s="730"/>
      <c r="W97" s="730"/>
      <c r="X97" s="731"/>
      <c r="Y97" s="37">
        <f t="shared" si="5"/>
        <v>0</v>
      </c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</row>
    <row r="98" spans="1:39" s="35" customFormat="1" ht="97.5" customHeight="1">
      <c r="A98" s="174">
        <v>1</v>
      </c>
      <c r="B98" s="175" t="s">
        <v>464</v>
      </c>
      <c r="C98" s="176" t="s">
        <v>473</v>
      </c>
      <c r="D98" s="177" t="s">
        <v>481</v>
      </c>
      <c r="E98" s="178">
        <v>157.85</v>
      </c>
      <c r="F98" s="179">
        <v>129</v>
      </c>
      <c r="G98" s="180">
        <f t="shared" ref="G98" si="23">F98*E98</f>
        <v>20362.649999999998</v>
      </c>
      <c r="H98" s="181">
        <v>44621</v>
      </c>
      <c r="I98" s="182"/>
      <c r="J98" s="183"/>
      <c r="K98" s="179"/>
      <c r="L98" s="184"/>
      <c r="M98" s="185">
        <v>1349</v>
      </c>
      <c r="N98" s="182">
        <v>44168</v>
      </c>
      <c r="O98" s="80">
        <f t="shared" ref="O98" si="24">F98+K98-W98</f>
        <v>58</v>
      </c>
      <c r="P98" s="81">
        <f t="shared" ref="P98" si="25">O98*E98</f>
        <v>9155.2999999999993</v>
      </c>
      <c r="Q98" s="186"/>
      <c r="R98" s="187"/>
      <c r="S98" s="187"/>
      <c r="T98" s="187"/>
      <c r="U98" s="187"/>
      <c r="V98" s="187"/>
      <c r="W98" s="179">
        <v>71</v>
      </c>
      <c r="X98" s="82">
        <f t="shared" ref="X98" si="26">W98*E98</f>
        <v>11207.35</v>
      </c>
      <c r="Y98" s="44">
        <f t="shared" si="5"/>
        <v>0</v>
      </c>
      <c r="Z98" s="70"/>
      <c r="AA98" s="70"/>
      <c r="AB98" s="70"/>
      <c r="AC98" s="70"/>
      <c r="AD98" s="70"/>
      <c r="AE98" s="70"/>
      <c r="AF98" s="70"/>
      <c r="AG98" s="70"/>
      <c r="AH98" s="70"/>
      <c r="AI98" s="70"/>
      <c r="AJ98" s="70"/>
      <c r="AK98" s="70"/>
      <c r="AL98" s="70"/>
      <c r="AM98" s="70"/>
    </row>
    <row r="99" spans="1:39" s="29" customFormat="1" ht="18" customHeight="1">
      <c r="A99" s="166"/>
      <c r="B99" s="167" t="s">
        <v>33</v>
      </c>
      <c r="C99" s="141"/>
      <c r="D99" s="168"/>
      <c r="E99" s="168"/>
      <c r="F99" s="169"/>
      <c r="G99" s="168">
        <f>SUM(G98)</f>
        <v>20362.649999999998</v>
      </c>
      <c r="H99" s="170"/>
      <c r="I99" s="170"/>
      <c r="J99" s="171"/>
      <c r="K99" s="141"/>
      <c r="L99" s="168">
        <f>SUM(L98)</f>
        <v>0</v>
      </c>
      <c r="M99" s="18"/>
      <c r="N99" s="170"/>
      <c r="O99" s="169"/>
      <c r="P99" s="168">
        <f>SUM(P98)</f>
        <v>9155.2999999999993</v>
      </c>
      <c r="Q99" s="172"/>
      <c r="R99" s="172"/>
      <c r="S99" s="173"/>
      <c r="T99" s="172"/>
      <c r="U99" s="140"/>
      <c r="V99" s="172"/>
      <c r="W99" s="169"/>
      <c r="X99" s="168">
        <f>SUM(X98)</f>
        <v>11207.35</v>
      </c>
      <c r="Y99" s="37">
        <f t="shared" si="5"/>
        <v>0</v>
      </c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</row>
    <row r="100" spans="1:39" s="29" customFormat="1" ht="18" customHeight="1">
      <c r="A100" s="729" t="s">
        <v>1020</v>
      </c>
      <c r="B100" s="730"/>
      <c r="C100" s="730"/>
      <c r="D100" s="730"/>
      <c r="E100" s="730"/>
      <c r="F100" s="730"/>
      <c r="G100" s="730"/>
      <c r="H100" s="730"/>
      <c r="I100" s="730"/>
      <c r="J100" s="730"/>
      <c r="K100" s="730"/>
      <c r="L100" s="730"/>
      <c r="M100" s="730"/>
      <c r="N100" s="730"/>
      <c r="O100" s="730"/>
      <c r="P100" s="730"/>
      <c r="Q100" s="730"/>
      <c r="R100" s="730"/>
      <c r="S100" s="730"/>
      <c r="T100" s="730"/>
      <c r="U100" s="730"/>
      <c r="V100" s="730"/>
      <c r="W100" s="730"/>
      <c r="X100" s="731"/>
      <c r="Y100" s="37">
        <f t="shared" si="5"/>
        <v>0</v>
      </c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</row>
    <row r="101" spans="1:39" s="35" customFormat="1" ht="100.5" customHeight="1">
      <c r="A101" s="174">
        <v>1</v>
      </c>
      <c r="B101" s="175" t="s">
        <v>464</v>
      </c>
      <c r="C101" s="176" t="s">
        <v>473</v>
      </c>
      <c r="D101" s="177" t="s">
        <v>481</v>
      </c>
      <c r="E101" s="178">
        <v>157.85</v>
      </c>
      <c r="F101" s="179">
        <v>50</v>
      </c>
      <c r="G101" s="180">
        <f t="shared" ref="G101" si="27">F101*E101</f>
        <v>7892.5</v>
      </c>
      <c r="H101" s="181">
        <v>44621</v>
      </c>
      <c r="I101" s="182"/>
      <c r="J101" s="183"/>
      <c r="K101" s="179"/>
      <c r="L101" s="184"/>
      <c r="M101" s="185">
        <v>1349</v>
      </c>
      <c r="N101" s="182">
        <v>44168</v>
      </c>
      <c r="O101" s="80">
        <f t="shared" ref="O101" si="28">F101+K101-W101</f>
        <v>0</v>
      </c>
      <c r="P101" s="81">
        <f t="shared" ref="P101" si="29">O101*E101</f>
        <v>0</v>
      </c>
      <c r="Q101" s="186"/>
      <c r="R101" s="187"/>
      <c r="S101" s="187"/>
      <c r="T101" s="187"/>
      <c r="U101" s="187"/>
      <c r="V101" s="187"/>
      <c r="W101" s="179">
        <v>50</v>
      </c>
      <c r="X101" s="82">
        <f t="shared" ref="X101" si="30">W101*E101</f>
        <v>7892.5</v>
      </c>
      <c r="Y101" s="44">
        <f t="shared" si="5"/>
        <v>0</v>
      </c>
      <c r="Z101" s="70"/>
      <c r="AA101" s="70"/>
      <c r="AB101" s="70"/>
      <c r="AC101" s="70"/>
      <c r="AD101" s="70"/>
      <c r="AE101" s="70"/>
      <c r="AF101" s="70"/>
      <c r="AG101" s="70"/>
      <c r="AH101" s="70"/>
      <c r="AI101" s="70"/>
      <c r="AJ101" s="70"/>
      <c r="AK101" s="70"/>
      <c r="AL101" s="70"/>
      <c r="AM101" s="70"/>
    </row>
    <row r="102" spans="1:39" s="29" customFormat="1" ht="18" customHeight="1">
      <c r="A102" s="166"/>
      <c r="B102" s="167" t="s">
        <v>33</v>
      </c>
      <c r="C102" s="141"/>
      <c r="D102" s="168"/>
      <c r="E102" s="168"/>
      <c r="F102" s="169"/>
      <c r="G102" s="168">
        <f>SUM(G101)</f>
        <v>7892.5</v>
      </c>
      <c r="H102" s="170"/>
      <c r="I102" s="170"/>
      <c r="J102" s="171"/>
      <c r="K102" s="141"/>
      <c r="L102" s="168">
        <f>SUM(L101)</f>
        <v>0</v>
      </c>
      <c r="M102" s="18"/>
      <c r="N102" s="170"/>
      <c r="O102" s="169"/>
      <c r="P102" s="168">
        <f>SUM(P101)</f>
        <v>0</v>
      </c>
      <c r="Q102" s="172"/>
      <c r="R102" s="172"/>
      <c r="S102" s="173"/>
      <c r="T102" s="172"/>
      <c r="U102" s="140"/>
      <c r="V102" s="172"/>
      <c r="W102" s="169"/>
      <c r="X102" s="168">
        <f>SUM(X101)</f>
        <v>7892.5</v>
      </c>
      <c r="Y102" s="37">
        <f t="shared" si="5"/>
        <v>0</v>
      </c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</row>
    <row r="103" spans="1:39" s="29" customFormat="1" ht="24.75" customHeight="1">
      <c r="A103" s="729" t="s">
        <v>614</v>
      </c>
      <c r="B103" s="730"/>
      <c r="C103" s="730"/>
      <c r="D103" s="730"/>
      <c r="E103" s="730"/>
      <c r="F103" s="730"/>
      <c r="G103" s="730"/>
      <c r="H103" s="730"/>
      <c r="I103" s="730"/>
      <c r="J103" s="730"/>
      <c r="K103" s="730"/>
      <c r="L103" s="730"/>
      <c r="M103" s="730"/>
      <c r="N103" s="730"/>
      <c r="O103" s="730"/>
      <c r="P103" s="730"/>
      <c r="Q103" s="730"/>
      <c r="R103" s="730"/>
      <c r="S103" s="730"/>
      <c r="T103" s="730"/>
      <c r="U103" s="730"/>
      <c r="V103" s="730"/>
      <c r="W103" s="730"/>
      <c r="X103" s="731"/>
      <c r="Y103" s="37">
        <f t="shared" si="5"/>
        <v>0</v>
      </c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</row>
    <row r="104" spans="1:39" s="35" customFormat="1" ht="93" customHeight="1">
      <c r="A104" s="174">
        <v>1</v>
      </c>
      <c r="B104" s="175" t="s">
        <v>464</v>
      </c>
      <c r="C104" s="176" t="s">
        <v>473</v>
      </c>
      <c r="D104" s="177" t="s">
        <v>481</v>
      </c>
      <c r="E104" s="178">
        <v>157.85</v>
      </c>
      <c r="F104" s="179">
        <v>58</v>
      </c>
      <c r="G104" s="180">
        <f t="shared" ref="G104" si="31">F104*E104</f>
        <v>9155.2999999999993</v>
      </c>
      <c r="H104" s="181">
        <v>44621</v>
      </c>
      <c r="I104" s="182"/>
      <c r="J104" s="183"/>
      <c r="K104" s="179"/>
      <c r="L104" s="184"/>
      <c r="M104" s="185">
        <v>1349</v>
      </c>
      <c r="N104" s="182">
        <v>44168</v>
      </c>
      <c r="O104" s="80">
        <f t="shared" ref="O104:O106" si="32">F104+K104-W104</f>
        <v>2</v>
      </c>
      <c r="P104" s="81">
        <f t="shared" ref="P104:P106" si="33">O104*E104</f>
        <v>315.7</v>
      </c>
      <c r="Q104" s="186"/>
      <c r="R104" s="187"/>
      <c r="S104" s="187"/>
      <c r="T104" s="187"/>
      <c r="U104" s="187"/>
      <c r="V104" s="187"/>
      <c r="W104" s="179">
        <v>56</v>
      </c>
      <c r="X104" s="82">
        <f t="shared" ref="X104:X106" si="34">W104*E104</f>
        <v>8839.6</v>
      </c>
      <c r="Y104" s="44">
        <f t="shared" si="5"/>
        <v>0</v>
      </c>
      <c r="Z104" s="70"/>
      <c r="AA104" s="70"/>
      <c r="AB104" s="70"/>
      <c r="AC104" s="70"/>
      <c r="AD104" s="70"/>
      <c r="AE104" s="70"/>
      <c r="AF104" s="70"/>
      <c r="AG104" s="70"/>
      <c r="AH104" s="70"/>
      <c r="AI104" s="70"/>
      <c r="AJ104" s="70"/>
      <c r="AK104" s="70"/>
      <c r="AL104" s="70"/>
      <c r="AM104" s="70"/>
    </row>
    <row r="105" spans="1:39" s="35" customFormat="1" ht="38.25" customHeight="1">
      <c r="A105" s="174">
        <v>2</v>
      </c>
      <c r="B105" s="199" t="s">
        <v>1216</v>
      </c>
      <c r="C105" s="71" t="s">
        <v>38</v>
      </c>
      <c r="D105" s="73" t="s">
        <v>1217</v>
      </c>
      <c r="E105" s="72">
        <v>2</v>
      </c>
      <c r="F105" s="200">
        <v>100750</v>
      </c>
      <c r="G105" s="81">
        <f t="shared" ref="G105:G106" si="35">E105*F105</f>
        <v>201500</v>
      </c>
      <c r="H105" s="201">
        <v>44866</v>
      </c>
      <c r="I105" s="201"/>
      <c r="J105" s="202"/>
      <c r="K105" s="203"/>
      <c r="L105" s="203"/>
      <c r="M105" s="204">
        <v>1376</v>
      </c>
      <c r="N105" s="201">
        <v>44175</v>
      </c>
      <c r="O105" s="80">
        <f t="shared" si="32"/>
        <v>0</v>
      </c>
      <c r="P105" s="81">
        <f t="shared" si="33"/>
        <v>0</v>
      </c>
      <c r="Q105" s="205"/>
      <c r="R105" s="204"/>
      <c r="S105" s="204"/>
      <c r="T105" s="204"/>
      <c r="U105" s="204"/>
      <c r="V105" s="204"/>
      <c r="W105" s="200">
        <v>100750</v>
      </c>
      <c r="X105" s="202">
        <f t="shared" si="34"/>
        <v>201500</v>
      </c>
      <c r="Y105" s="44">
        <f t="shared" si="5"/>
        <v>0</v>
      </c>
      <c r="Z105" s="70"/>
      <c r="AA105" s="70"/>
      <c r="AB105" s="70"/>
      <c r="AC105" s="70"/>
      <c r="AD105" s="70"/>
      <c r="AE105" s="70"/>
      <c r="AF105" s="70"/>
      <c r="AG105" s="70"/>
      <c r="AH105" s="70"/>
      <c r="AI105" s="70"/>
      <c r="AJ105" s="70"/>
      <c r="AK105" s="70"/>
      <c r="AL105" s="70"/>
      <c r="AM105" s="70"/>
    </row>
    <row r="106" spans="1:39" s="35" customFormat="1" ht="60" customHeight="1">
      <c r="A106" s="174">
        <v>3</v>
      </c>
      <c r="B106" s="199" t="s">
        <v>1218</v>
      </c>
      <c r="C106" s="71" t="s">
        <v>38</v>
      </c>
      <c r="D106" s="73"/>
      <c r="E106" s="72">
        <v>0</v>
      </c>
      <c r="F106" s="200">
        <v>69</v>
      </c>
      <c r="G106" s="81">
        <f t="shared" si="35"/>
        <v>0</v>
      </c>
      <c r="H106" s="201">
        <v>44866</v>
      </c>
      <c r="I106" s="201"/>
      <c r="J106" s="202"/>
      <c r="K106" s="203"/>
      <c r="L106" s="203"/>
      <c r="M106" s="204">
        <v>1376</v>
      </c>
      <c r="N106" s="201">
        <v>44175</v>
      </c>
      <c r="O106" s="80">
        <f t="shared" si="32"/>
        <v>0</v>
      </c>
      <c r="P106" s="81">
        <f t="shared" si="33"/>
        <v>0</v>
      </c>
      <c r="Q106" s="205"/>
      <c r="R106" s="204"/>
      <c r="S106" s="204"/>
      <c r="T106" s="204"/>
      <c r="U106" s="204"/>
      <c r="V106" s="204"/>
      <c r="W106" s="200">
        <v>69</v>
      </c>
      <c r="X106" s="202">
        <f t="shared" si="34"/>
        <v>0</v>
      </c>
      <c r="Y106" s="44">
        <f t="shared" si="5"/>
        <v>0</v>
      </c>
      <c r="Z106" s="70"/>
      <c r="AA106" s="70"/>
      <c r="AB106" s="70"/>
      <c r="AC106" s="70"/>
      <c r="AD106" s="70"/>
      <c r="AE106" s="70"/>
      <c r="AF106" s="70"/>
      <c r="AG106" s="70"/>
      <c r="AH106" s="70"/>
      <c r="AI106" s="70"/>
      <c r="AJ106" s="70"/>
      <c r="AK106" s="70"/>
      <c r="AL106" s="70"/>
      <c r="AM106" s="70"/>
    </row>
    <row r="107" spans="1:39" s="29" customFormat="1" ht="20.25" customHeight="1">
      <c r="A107" s="166"/>
      <c r="B107" s="167" t="s">
        <v>33</v>
      </c>
      <c r="C107" s="141"/>
      <c r="D107" s="168"/>
      <c r="E107" s="168"/>
      <c r="F107" s="169"/>
      <c r="G107" s="168">
        <f>SUM(G104:G106)</f>
        <v>210655.3</v>
      </c>
      <c r="H107" s="170"/>
      <c r="I107" s="170"/>
      <c r="J107" s="171"/>
      <c r="K107" s="141"/>
      <c r="L107" s="168">
        <f>SUM(L104:L106)</f>
        <v>0</v>
      </c>
      <c r="M107" s="18"/>
      <c r="N107" s="170"/>
      <c r="O107" s="169"/>
      <c r="P107" s="168">
        <f>SUM(P104:P106)</f>
        <v>315.7</v>
      </c>
      <c r="Q107" s="172"/>
      <c r="R107" s="172"/>
      <c r="S107" s="173"/>
      <c r="T107" s="172"/>
      <c r="U107" s="140"/>
      <c r="V107" s="172"/>
      <c r="W107" s="169"/>
      <c r="X107" s="168">
        <f>SUM(X104:X106)</f>
        <v>210339.6</v>
      </c>
      <c r="Y107" s="37">
        <f t="shared" si="5"/>
        <v>0</v>
      </c>
      <c r="Z107" s="41"/>
      <c r="AA107" s="41"/>
      <c r="AB107" s="41"/>
      <c r="AC107" s="41"/>
      <c r="AD107" s="41"/>
      <c r="AE107" s="41"/>
      <c r="AF107" s="41"/>
      <c r="AG107" s="41"/>
      <c r="AH107" s="41"/>
      <c r="AI107" s="41"/>
      <c r="AJ107" s="41"/>
      <c r="AK107" s="41"/>
      <c r="AL107" s="41"/>
      <c r="AM107" s="41"/>
    </row>
    <row r="108" spans="1:39" s="29" customFormat="1" ht="18" customHeight="1">
      <c r="A108" s="729" t="s">
        <v>1002</v>
      </c>
      <c r="B108" s="743"/>
      <c r="C108" s="743"/>
      <c r="D108" s="743"/>
      <c r="E108" s="743"/>
      <c r="F108" s="743"/>
      <c r="G108" s="743"/>
      <c r="H108" s="743"/>
      <c r="I108" s="743"/>
      <c r="J108" s="743"/>
      <c r="K108" s="743"/>
      <c r="L108" s="743"/>
      <c r="M108" s="743"/>
      <c r="N108" s="730"/>
      <c r="O108" s="730"/>
      <c r="P108" s="730"/>
      <c r="Q108" s="730"/>
      <c r="R108" s="730"/>
      <c r="S108" s="730"/>
      <c r="T108" s="730"/>
      <c r="U108" s="730"/>
      <c r="V108" s="730"/>
      <c r="W108" s="730"/>
      <c r="X108" s="731"/>
      <c r="Y108" s="37">
        <f t="shared" si="5"/>
        <v>0</v>
      </c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</row>
    <row r="109" spans="1:39" s="69" customFormat="1" ht="56.25" customHeight="1">
      <c r="A109" s="206">
        <v>1</v>
      </c>
      <c r="B109" s="189" t="s">
        <v>1003</v>
      </c>
      <c r="C109" s="95" t="s">
        <v>1004</v>
      </c>
      <c r="D109" s="95" t="s">
        <v>2062</v>
      </c>
      <c r="E109" s="188">
        <v>183.6</v>
      </c>
      <c r="F109" s="157">
        <v>1042</v>
      </c>
      <c r="G109" s="207">
        <f t="shared" ref="G109:G114" si="36">F109*E109</f>
        <v>191311.19999999998</v>
      </c>
      <c r="H109" s="208">
        <v>44470</v>
      </c>
      <c r="I109" s="209"/>
      <c r="J109" s="210"/>
      <c r="K109" s="210"/>
      <c r="L109" s="210"/>
      <c r="M109" s="154"/>
      <c r="N109" s="211"/>
      <c r="O109" s="95">
        <f t="shared" ref="O109:O114" si="37">F109+K109-W109</f>
        <v>906</v>
      </c>
      <c r="P109" s="99">
        <f t="shared" ref="P109:P114" si="38">O109*E109</f>
        <v>166341.6</v>
      </c>
      <c r="Q109" s="154"/>
      <c r="R109" s="154"/>
      <c r="S109" s="95"/>
      <c r="T109" s="154"/>
      <c r="U109" s="154"/>
      <c r="V109" s="154"/>
      <c r="W109" s="195">
        <v>136</v>
      </c>
      <c r="X109" s="196">
        <f t="shared" ref="X109:X114" si="39">W109*E109</f>
        <v>24969.599999999999</v>
      </c>
      <c r="Y109" s="67">
        <f t="shared" si="5"/>
        <v>0</v>
      </c>
      <c r="Z109" s="68"/>
      <c r="AA109" s="68"/>
      <c r="AB109" s="68"/>
      <c r="AC109" s="68"/>
      <c r="AD109" s="68"/>
      <c r="AE109" s="68"/>
      <c r="AF109" s="68"/>
      <c r="AG109" s="68"/>
      <c r="AH109" s="68"/>
      <c r="AI109" s="68"/>
      <c r="AJ109" s="68"/>
      <c r="AK109" s="68"/>
      <c r="AL109" s="68"/>
      <c r="AM109" s="68"/>
    </row>
    <row r="110" spans="1:39" s="69" customFormat="1" ht="57.75" customHeight="1">
      <c r="A110" s="206">
        <v>2</v>
      </c>
      <c r="B110" s="189" t="s">
        <v>1005</v>
      </c>
      <c r="C110" s="95" t="s">
        <v>27</v>
      </c>
      <c r="D110" s="95" t="s">
        <v>2063</v>
      </c>
      <c r="E110" s="95">
        <v>134.04</v>
      </c>
      <c r="F110" s="190">
        <v>1042</v>
      </c>
      <c r="G110" s="155">
        <f t="shared" si="36"/>
        <v>139669.68</v>
      </c>
      <c r="H110" s="208">
        <v>44743</v>
      </c>
      <c r="I110" s="209"/>
      <c r="J110" s="210"/>
      <c r="K110" s="210"/>
      <c r="L110" s="210"/>
      <c r="M110" s="154"/>
      <c r="N110" s="194"/>
      <c r="O110" s="95">
        <f t="shared" si="37"/>
        <v>906</v>
      </c>
      <c r="P110" s="99">
        <f t="shared" si="38"/>
        <v>121440.23999999999</v>
      </c>
      <c r="Q110" s="154"/>
      <c r="R110" s="154"/>
      <c r="S110" s="95"/>
      <c r="T110" s="154"/>
      <c r="U110" s="154"/>
      <c r="V110" s="154"/>
      <c r="W110" s="195">
        <v>136</v>
      </c>
      <c r="X110" s="196">
        <f t="shared" si="39"/>
        <v>18229.439999999999</v>
      </c>
      <c r="Y110" s="67">
        <f t="shared" si="5"/>
        <v>0</v>
      </c>
      <c r="Z110" s="68"/>
      <c r="AA110" s="68"/>
      <c r="AB110" s="68"/>
      <c r="AC110" s="68"/>
      <c r="AD110" s="68"/>
      <c r="AE110" s="68"/>
      <c r="AF110" s="68"/>
      <c r="AG110" s="68"/>
      <c r="AH110" s="68"/>
      <c r="AI110" s="68"/>
      <c r="AJ110" s="68"/>
      <c r="AK110" s="68"/>
      <c r="AL110" s="68"/>
      <c r="AM110" s="68"/>
    </row>
    <row r="111" spans="1:39" s="69" customFormat="1" ht="40.5" customHeight="1">
      <c r="A111" s="206">
        <v>3</v>
      </c>
      <c r="B111" s="189" t="s">
        <v>1006</v>
      </c>
      <c r="C111" s="95" t="s">
        <v>1007</v>
      </c>
      <c r="D111" s="95" t="s">
        <v>2064</v>
      </c>
      <c r="E111" s="95">
        <v>6.08</v>
      </c>
      <c r="F111" s="190">
        <v>1042</v>
      </c>
      <c r="G111" s="155">
        <f t="shared" si="36"/>
        <v>6335.36</v>
      </c>
      <c r="H111" s="208"/>
      <c r="I111" s="209"/>
      <c r="J111" s="210"/>
      <c r="K111" s="210"/>
      <c r="L111" s="210"/>
      <c r="M111" s="151"/>
      <c r="N111" s="194"/>
      <c r="O111" s="95">
        <f t="shared" si="37"/>
        <v>906</v>
      </c>
      <c r="P111" s="99">
        <f t="shared" si="38"/>
        <v>5508.4800000000005</v>
      </c>
      <c r="Q111" s="154"/>
      <c r="R111" s="154"/>
      <c r="S111" s="95"/>
      <c r="T111" s="154"/>
      <c r="U111" s="154"/>
      <c r="V111" s="154"/>
      <c r="W111" s="195">
        <v>136</v>
      </c>
      <c r="X111" s="196">
        <f t="shared" si="39"/>
        <v>826.88</v>
      </c>
      <c r="Y111" s="67">
        <f t="shared" si="5"/>
        <v>0</v>
      </c>
      <c r="Z111" s="68"/>
      <c r="AA111" s="68"/>
      <c r="AB111" s="68"/>
      <c r="AC111" s="68"/>
      <c r="AD111" s="68"/>
      <c r="AE111" s="68"/>
      <c r="AF111" s="68"/>
      <c r="AG111" s="68"/>
      <c r="AH111" s="68"/>
      <c r="AI111" s="68"/>
      <c r="AJ111" s="68"/>
      <c r="AK111" s="68"/>
      <c r="AL111" s="68"/>
      <c r="AM111" s="68"/>
    </row>
    <row r="112" spans="1:39" s="69" customFormat="1" ht="63" customHeight="1">
      <c r="A112" s="206">
        <v>4</v>
      </c>
      <c r="B112" s="189" t="s">
        <v>1008</v>
      </c>
      <c r="C112" s="95" t="s">
        <v>10</v>
      </c>
      <c r="D112" s="95">
        <v>2020145</v>
      </c>
      <c r="E112" s="95">
        <v>30240</v>
      </c>
      <c r="F112" s="190">
        <v>2</v>
      </c>
      <c r="G112" s="155">
        <f t="shared" si="36"/>
        <v>60480</v>
      </c>
      <c r="H112" s="208">
        <v>44470</v>
      </c>
      <c r="I112" s="209"/>
      <c r="J112" s="210"/>
      <c r="K112" s="210"/>
      <c r="L112" s="210"/>
      <c r="M112" s="151"/>
      <c r="N112" s="194"/>
      <c r="O112" s="95">
        <f t="shared" si="37"/>
        <v>0</v>
      </c>
      <c r="P112" s="99">
        <f t="shared" si="38"/>
        <v>0</v>
      </c>
      <c r="Q112" s="154"/>
      <c r="R112" s="154"/>
      <c r="S112" s="95"/>
      <c r="T112" s="154"/>
      <c r="U112" s="154"/>
      <c r="V112" s="154"/>
      <c r="W112" s="190">
        <v>2</v>
      </c>
      <c r="X112" s="196">
        <f t="shared" si="39"/>
        <v>60480</v>
      </c>
      <c r="Y112" s="67">
        <f t="shared" si="5"/>
        <v>0</v>
      </c>
      <c r="Z112" s="68"/>
      <c r="AA112" s="68"/>
      <c r="AB112" s="68"/>
      <c r="AC112" s="68"/>
      <c r="AD112" s="68"/>
      <c r="AE112" s="68"/>
      <c r="AF112" s="68"/>
      <c r="AG112" s="68"/>
      <c r="AH112" s="68"/>
      <c r="AI112" s="68"/>
      <c r="AJ112" s="68"/>
      <c r="AK112" s="68"/>
      <c r="AL112" s="68"/>
      <c r="AM112" s="68"/>
    </row>
    <row r="113" spans="1:39" s="69" customFormat="1" ht="29.25" customHeight="1">
      <c r="A113" s="206">
        <v>5</v>
      </c>
      <c r="B113" s="189" t="s">
        <v>1009</v>
      </c>
      <c r="C113" s="95" t="s">
        <v>10</v>
      </c>
      <c r="D113" s="95">
        <v>2020145</v>
      </c>
      <c r="E113" s="95">
        <v>3780</v>
      </c>
      <c r="F113" s="190">
        <v>2</v>
      </c>
      <c r="G113" s="155">
        <f t="shared" si="36"/>
        <v>7560</v>
      </c>
      <c r="H113" s="212">
        <v>44470</v>
      </c>
      <c r="I113" s="209"/>
      <c r="J113" s="210"/>
      <c r="K113" s="210"/>
      <c r="L113" s="210"/>
      <c r="M113" s="151"/>
      <c r="N113" s="194"/>
      <c r="O113" s="95">
        <f t="shared" si="37"/>
        <v>0</v>
      </c>
      <c r="P113" s="99">
        <f t="shared" si="38"/>
        <v>0</v>
      </c>
      <c r="Q113" s="154"/>
      <c r="R113" s="154"/>
      <c r="S113" s="95"/>
      <c r="T113" s="154"/>
      <c r="U113" s="154"/>
      <c r="V113" s="154"/>
      <c r="W113" s="190">
        <v>2</v>
      </c>
      <c r="X113" s="196">
        <f t="shared" si="39"/>
        <v>7560</v>
      </c>
      <c r="Y113" s="67">
        <f t="shared" si="5"/>
        <v>0</v>
      </c>
      <c r="Z113" s="68"/>
      <c r="AA113" s="68"/>
      <c r="AB113" s="68"/>
      <c r="AC113" s="68"/>
      <c r="AD113" s="68"/>
      <c r="AE113" s="68"/>
      <c r="AF113" s="68"/>
      <c r="AG113" s="68"/>
      <c r="AH113" s="68"/>
      <c r="AI113" s="68"/>
      <c r="AJ113" s="68"/>
      <c r="AK113" s="68"/>
      <c r="AL113" s="68"/>
      <c r="AM113" s="68"/>
    </row>
    <row r="114" spans="1:39" s="69" customFormat="1" ht="90.75" customHeight="1">
      <c r="A114" s="206">
        <v>6</v>
      </c>
      <c r="B114" s="189" t="s">
        <v>464</v>
      </c>
      <c r="C114" s="190" t="s">
        <v>473</v>
      </c>
      <c r="D114" s="191" t="s">
        <v>481</v>
      </c>
      <c r="E114" s="192">
        <v>157.85</v>
      </c>
      <c r="F114" s="190">
        <v>70</v>
      </c>
      <c r="G114" s="155">
        <f t="shared" si="36"/>
        <v>11049.5</v>
      </c>
      <c r="H114" s="193">
        <v>44621</v>
      </c>
      <c r="I114" s="213"/>
      <c r="J114" s="151"/>
      <c r="K114" s="190"/>
      <c r="L114" s="152"/>
      <c r="M114" s="151">
        <v>1349</v>
      </c>
      <c r="N114" s="194">
        <v>44168</v>
      </c>
      <c r="O114" s="95">
        <f t="shared" si="37"/>
        <v>0</v>
      </c>
      <c r="P114" s="99">
        <f t="shared" si="38"/>
        <v>0</v>
      </c>
      <c r="Q114" s="103"/>
      <c r="R114" s="95"/>
      <c r="S114" s="95"/>
      <c r="T114" s="95"/>
      <c r="U114" s="95"/>
      <c r="V114" s="95"/>
      <c r="W114" s="190">
        <v>70</v>
      </c>
      <c r="X114" s="196">
        <f t="shared" si="39"/>
        <v>11049.5</v>
      </c>
      <c r="Y114" s="67">
        <f t="shared" si="5"/>
        <v>0</v>
      </c>
      <c r="Z114" s="68"/>
      <c r="AA114" s="68"/>
      <c r="AB114" s="68"/>
      <c r="AC114" s="68"/>
      <c r="AD114" s="68"/>
      <c r="AE114" s="68"/>
      <c r="AF114" s="68"/>
      <c r="AG114" s="68"/>
      <c r="AH114" s="68"/>
      <c r="AI114" s="68"/>
      <c r="AJ114" s="68"/>
      <c r="AK114" s="68"/>
      <c r="AL114" s="68"/>
      <c r="AM114" s="68"/>
    </row>
    <row r="115" spans="1:39" s="29" customFormat="1" ht="32.25" customHeight="1">
      <c r="A115" s="166"/>
      <c r="B115" s="167" t="s">
        <v>33</v>
      </c>
      <c r="C115" s="141"/>
      <c r="D115" s="168"/>
      <c r="E115" s="168"/>
      <c r="F115" s="169"/>
      <c r="G115" s="168">
        <f>SUM(G109:G114)</f>
        <v>416405.74</v>
      </c>
      <c r="H115" s="170"/>
      <c r="I115" s="170"/>
      <c r="J115" s="171"/>
      <c r="K115" s="141"/>
      <c r="L115" s="168">
        <f>SUM(L109:L114)</f>
        <v>0</v>
      </c>
      <c r="M115" s="18"/>
      <c r="N115" s="170"/>
      <c r="O115" s="169"/>
      <c r="P115" s="168">
        <f>SUM(P109:P114)</f>
        <v>293290.31999999995</v>
      </c>
      <c r="Q115" s="172"/>
      <c r="R115" s="172"/>
      <c r="S115" s="173"/>
      <c r="T115" s="172"/>
      <c r="U115" s="140"/>
      <c r="V115" s="172"/>
      <c r="W115" s="169"/>
      <c r="X115" s="168">
        <f>SUM(X109:X114)</f>
        <v>123115.41999999998</v>
      </c>
      <c r="Y115" s="37">
        <f t="shared" si="5"/>
        <v>0</v>
      </c>
      <c r="Z115" s="41"/>
      <c r="AA115" s="41"/>
      <c r="AB115" s="41"/>
      <c r="AC115" s="41"/>
      <c r="AD115" s="41"/>
      <c r="AE115" s="41"/>
      <c r="AF115" s="41"/>
      <c r="AG115" s="41"/>
      <c r="AH115" s="41"/>
      <c r="AI115" s="41"/>
      <c r="AJ115" s="41"/>
      <c r="AK115" s="41"/>
      <c r="AL115" s="41"/>
      <c r="AM115" s="41"/>
    </row>
    <row r="116" spans="1:39" s="29" customFormat="1" ht="42.75" customHeight="1">
      <c r="A116" s="740" t="s">
        <v>211</v>
      </c>
      <c r="B116" s="741"/>
      <c r="C116" s="741"/>
      <c r="D116" s="741"/>
      <c r="E116" s="741"/>
      <c r="F116" s="741"/>
      <c r="G116" s="741"/>
      <c r="H116" s="741"/>
      <c r="I116" s="741"/>
      <c r="J116" s="741"/>
      <c r="K116" s="741"/>
      <c r="L116" s="741"/>
      <c r="M116" s="741"/>
      <c r="N116" s="741"/>
      <c r="O116" s="741"/>
      <c r="P116" s="741"/>
      <c r="Q116" s="741"/>
      <c r="R116" s="741"/>
      <c r="S116" s="741"/>
      <c r="T116" s="741"/>
      <c r="U116" s="741"/>
      <c r="V116" s="741"/>
      <c r="W116" s="741"/>
      <c r="X116" s="742"/>
      <c r="Y116" s="37">
        <f t="shared" si="5"/>
        <v>0</v>
      </c>
      <c r="Z116" s="41"/>
      <c r="AA116" s="41"/>
      <c r="AB116" s="41"/>
      <c r="AC116" s="41"/>
      <c r="AD116" s="41"/>
      <c r="AE116" s="41"/>
      <c r="AF116" s="41"/>
      <c r="AG116" s="41"/>
      <c r="AH116" s="41"/>
      <c r="AI116" s="41"/>
      <c r="AJ116" s="41"/>
      <c r="AK116" s="41"/>
      <c r="AL116" s="41"/>
      <c r="AM116" s="41"/>
    </row>
    <row r="117" spans="1:39" s="69" customFormat="1" ht="102" customHeight="1">
      <c r="A117" s="95">
        <v>1</v>
      </c>
      <c r="B117" s="189" t="s">
        <v>464</v>
      </c>
      <c r="C117" s="190" t="s">
        <v>473</v>
      </c>
      <c r="D117" s="191" t="s">
        <v>481</v>
      </c>
      <c r="E117" s="192">
        <v>157.85</v>
      </c>
      <c r="F117" s="190">
        <v>21</v>
      </c>
      <c r="G117" s="155">
        <f t="shared" ref="G117:G123" si="40">F117*E117</f>
        <v>3314.85</v>
      </c>
      <c r="H117" s="193">
        <v>44621</v>
      </c>
      <c r="I117" s="194"/>
      <c r="J117" s="151"/>
      <c r="K117" s="190"/>
      <c r="L117" s="152"/>
      <c r="M117" s="151">
        <v>1349</v>
      </c>
      <c r="N117" s="194">
        <v>44168</v>
      </c>
      <c r="O117" s="95">
        <f t="shared" ref="O117:O123" si="41">F117+K117-W117</f>
        <v>11</v>
      </c>
      <c r="P117" s="99">
        <f t="shared" ref="P117:P123" si="42">O117*E117</f>
        <v>1736.35</v>
      </c>
      <c r="Q117" s="103"/>
      <c r="R117" s="95"/>
      <c r="S117" s="95"/>
      <c r="T117" s="95"/>
      <c r="U117" s="95"/>
      <c r="V117" s="95"/>
      <c r="W117" s="195">
        <v>10</v>
      </c>
      <c r="X117" s="196">
        <f t="shared" ref="X117:X123" si="43">W117*E117</f>
        <v>1578.5</v>
      </c>
      <c r="Y117" s="74">
        <f t="shared" si="5"/>
        <v>0</v>
      </c>
      <c r="Z117" s="64"/>
      <c r="AA117" s="64"/>
      <c r="AB117" s="64"/>
      <c r="AC117" s="64"/>
      <c r="AD117" s="64"/>
      <c r="AE117" s="64"/>
      <c r="AF117" s="64"/>
      <c r="AG117" s="64"/>
      <c r="AH117" s="64"/>
      <c r="AI117" s="64"/>
      <c r="AJ117" s="64"/>
      <c r="AK117" s="64"/>
      <c r="AL117" s="64"/>
      <c r="AM117" s="64"/>
    </row>
    <row r="118" spans="1:39" s="69" customFormat="1" ht="41.25" customHeight="1">
      <c r="A118" s="95">
        <v>2</v>
      </c>
      <c r="B118" s="189" t="s">
        <v>438</v>
      </c>
      <c r="C118" s="154" t="s">
        <v>38</v>
      </c>
      <c r="D118" s="151" t="s">
        <v>439</v>
      </c>
      <c r="E118" s="214">
        <v>16225.48</v>
      </c>
      <c r="F118" s="95">
        <v>0</v>
      </c>
      <c r="G118" s="155">
        <f t="shared" si="40"/>
        <v>0</v>
      </c>
      <c r="H118" s="194">
        <v>44538</v>
      </c>
      <c r="I118" s="194"/>
      <c r="J118" s="151"/>
      <c r="K118" s="190"/>
      <c r="L118" s="152"/>
      <c r="M118" s="154"/>
      <c r="N118" s="215"/>
      <c r="O118" s="95">
        <f t="shared" si="41"/>
        <v>0</v>
      </c>
      <c r="P118" s="99">
        <f t="shared" si="42"/>
        <v>0</v>
      </c>
      <c r="Q118" s="216"/>
      <c r="R118" s="95"/>
      <c r="S118" s="95"/>
      <c r="T118" s="95"/>
      <c r="U118" s="95"/>
      <c r="V118" s="95"/>
      <c r="W118" s="95">
        <v>0</v>
      </c>
      <c r="X118" s="196">
        <f t="shared" si="43"/>
        <v>0</v>
      </c>
      <c r="Y118" s="74">
        <f t="shared" si="5"/>
        <v>0</v>
      </c>
      <c r="Z118" s="64"/>
      <c r="AA118" s="64"/>
      <c r="AB118" s="64"/>
      <c r="AC118" s="64"/>
      <c r="AD118" s="64"/>
      <c r="AE118" s="64"/>
      <c r="AF118" s="64"/>
      <c r="AG118" s="64"/>
      <c r="AH118" s="64"/>
      <c r="AI118" s="64"/>
      <c r="AJ118" s="64"/>
      <c r="AK118" s="64"/>
      <c r="AL118" s="64"/>
      <c r="AM118" s="64"/>
    </row>
    <row r="119" spans="1:39" s="69" customFormat="1" ht="41.25" customHeight="1">
      <c r="A119" s="95">
        <v>3</v>
      </c>
      <c r="B119" s="189" t="s">
        <v>440</v>
      </c>
      <c r="C119" s="154" t="s">
        <v>441</v>
      </c>
      <c r="D119" s="151" t="s">
        <v>442</v>
      </c>
      <c r="E119" s="214">
        <v>4185.1000000000004</v>
      </c>
      <c r="F119" s="95">
        <v>2</v>
      </c>
      <c r="G119" s="155">
        <f t="shared" si="40"/>
        <v>8370.2000000000007</v>
      </c>
      <c r="H119" s="194">
        <v>44682</v>
      </c>
      <c r="I119" s="194"/>
      <c r="J119" s="151"/>
      <c r="K119" s="190"/>
      <c r="L119" s="99"/>
      <c r="M119" s="154">
        <v>1155</v>
      </c>
      <c r="N119" s="215">
        <v>44134</v>
      </c>
      <c r="O119" s="95">
        <f t="shared" si="41"/>
        <v>0</v>
      </c>
      <c r="P119" s="99">
        <f t="shared" si="42"/>
        <v>0</v>
      </c>
      <c r="Q119" s="216"/>
      <c r="R119" s="95"/>
      <c r="S119" s="95"/>
      <c r="T119" s="95"/>
      <c r="U119" s="95"/>
      <c r="V119" s="95"/>
      <c r="W119" s="95">
        <v>2</v>
      </c>
      <c r="X119" s="196">
        <f t="shared" si="43"/>
        <v>8370.2000000000007</v>
      </c>
      <c r="Y119" s="74">
        <f t="shared" si="5"/>
        <v>0</v>
      </c>
      <c r="Z119" s="64"/>
      <c r="AA119" s="64"/>
      <c r="AB119" s="64"/>
      <c r="AC119" s="64"/>
      <c r="AD119" s="64"/>
      <c r="AE119" s="64"/>
      <c r="AF119" s="64"/>
      <c r="AG119" s="64"/>
      <c r="AH119" s="64"/>
      <c r="AI119" s="64"/>
      <c r="AJ119" s="64"/>
      <c r="AK119" s="64"/>
      <c r="AL119" s="64"/>
      <c r="AM119" s="64"/>
    </row>
    <row r="120" spans="1:39" s="69" customFormat="1" ht="41.25" customHeight="1">
      <c r="A120" s="95">
        <v>4</v>
      </c>
      <c r="B120" s="189" t="s">
        <v>443</v>
      </c>
      <c r="C120" s="154" t="s">
        <v>441</v>
      </c>
      <c r="D120" s="151" t="s">
        <v>444</v>
      </c>
      <c r="E120" s="214">
        <v>4185.1000000000004</v>
      </c>
      <c r="F120" s="95">
        <v>1</v>
      </c>
      <c r="G120" s="155">
        <f t="shared" si="40"/>
        <v>4185.1000000000004</v>
      </c>
      <c r="H120" s="194">
        <v>44682</v>
      </c>
      <c r="I120" s="194"/>
      <c r="J120" s="151"/>
      <c r="K120" s="190"/>
      <c r="L120" s="99"/>
      <c r="M120" s="154">
        <v>1155</v>
      </c>
      <c r="N120" s="215">
        <v>44134</v>
      </c>
      <c r="O120" s="95">
        <f t="shared" si="41"/>
        <v>0</v>
      </c>
      <c r="P120" s="99">
        <f t="shared" si="42"/>
        <v>0</v>
      </c>
      <c r="Q120" s="216"/>
      <c r="R120" s="95"/>
      <c r="S120" s="95"/>
      <c r="T120" s="95"/>
      <c r="U120" s="95"/>
      <c r="V120" s="95"/>
      <c r="W120" s="95">
        <v>1</v>
      </c>
      <c r="X120" s="196">
        <f t="shared" si="43"/>
        <v>4185.1000000000004</v>
      </c>
      <c r="Y120" s="74">
        <f t="shared" si="5"/>
        <v>0</v>
      </c>
      <c r="Z120" s="64"/>
      <c r="AA120" s="64"/>
      <c r="AB120" s="64"/>
      <c r="AC120" s="64"/>
      <c r="AD120" s="64"/>
      <c r="AE120" s="64"/>
      <c r="AF120" s="64"/>
      <c r="AG120" s="64"/>
      <c r="AH120" s="64"/>
      <c r="AI120" s="64"/>
      <c r="AJ120" s="64"/>
      <c r="AK120" s="64"/>
      <c r="AL120" s="64"/>
      <c r="AM120" s="64"/>
    </row>
    <row r="121" spans="1:39" s="69" customFormat="1" ht="41.25" customHeight="1">
      <c r="A121" s="95">
        <v>5</v>
      </c>
      <c r="B121" s="189" t="s">
        <v>445</v>
      </c>
      <c r="C121" s="154" t="s">
        <v>441</v>
      </c>
      <c r="D121" s="151" t="s">
        <v>446</v>
      </c>
      <c r="E121" s="214">
        <v>4185.1000000000004</v>
      </c>
      <c r="F121" s="95">
        <v>1</v>
      </c>
      <c r="G121" s="155">
        <f t="shared" si="40"/>
        <v>4185.1000000000004</v>
      </c>
      <c r="H121" s="194">
        <v>44682</v>
      </c>
      <c r="I121" s="194"/>
      <c r="J121" s="151"/>
      <c r="K121" s="190"/>
      <c r="L121" s="99"/>
      <c r="M121" s="154">
        <v>1155</v>
      </c>
      <c r="N121" s="215">
        <v>44134</v>
      </c>
      <c r="O121" s="95">
        <f t="shared" si="41"/>
        <v>0</v>
      </c>
      <c r="P121" s="99">
        <f t="shared" si="42"/>
        <v>0</v>
      </c>
      <c r="Q121" s="216"/>
      <c r="R121" s="95"/>
      <c r="S121" s="95"/>
      <c r="T121" s="95"/>
      <c r="U121" s="95"/>
      <c r="V121" s="95"/>
      <c r="W121" s="95">
        <v>1</v>
      </c>
      <c r="X121" s="196">
        <f t="shared" si="43"/>
        <v>4185.1000000000004</v>
      </c>
      <c r="Y121" s="74">
        <f t="shared" si="5"/>
        <v>0</v>
      </c>
      <c r="Z121" s="64"/>
      <c r="AA121" s="64"/>
      <c r="AB121" s="64"/>
      <c r="AC121" s="64"/>
      <c r="AD121" s="64"/>
      <c r="AE121" s="64"/>
      <c r="AF121" s="64"/>
      <c r="AG121" s="64"/>
      <c r="AH121" s="64"/>
      <c r="AI121" s="64"/>
      <c r="AJ121" s="64"/>
      <c r="AK121" s="64"/>
      <c r="AL121" s="64"/>
      <c r="AM121" s="64"/>
    </row>
    <row r="122" spans="1:39" s="69" customFormat="1" ht="41.25" customHeight="1">
      <c r="A122" s="95">
        <v>6</v>
      </c>
      <c r="B122" s="189" t="s">
        <v>447</v>
      </c>
      <c r="C122" s="154" t="s">
        <v>441</v>
      </c>
      <c r="D122" s="151" t="s">
        <v>448</v>
      </c>
      <c r="E122" s="214">
        <v>4185.1000000000004</v>
      </c>
      <c r="F122" s="95">
        <v>2</v>
      </c>
      <c r="G122" s="155">
        <f t="shared" si="40"/>
        <v>8370.2000000000007</v>
      </c>
      <c r="H122" s="194">
        <v>45383</v>
      </c>
      <c r="I122" s="194"/>
      <c r="J122" s="151"/>
      <c r="K122" s="190"/>
      <c r="L122" s="99"/>
      <c r="M122" s="154">
        <v>1155</v>
      </c>
      <c r="N122" s="215">
        <v>44134</v>
      </c>
      <c r="O122" s="95">
        <f t="shared" si="41"/>
        <v>0</v>
      </c>
      <c r="P122" s="99">
        <f t="shared" si="42"/>
        <v>0</v>
      </c>
      <c r="Q122" s="216"/>
      <c r="R122" s="95"/>
      <c r="S122" s="95"/>
      <c r="T122" s="95"/>
      <c r="U122" s="95"/>
      <c r="V122" s="95"/>
      <c r="W122" s="95">
        <v>2</v>
      </c>
      <c r="X122" s="196">
        <f t="shared" si="43"/>
        <v>8370.2000000000007</v>
      </c>
      <c r="Y122" s="74">
        <f t="shared" si="5"/>
        <v>0</v>
      </c>
      <c r="Z122" s="64"/>
      <c r="AA122" s="64"/>
      <c r="AB122" s="64"/>
      <c r="AC122" s="64"/>
      <c r="AD122" s="64"/>
      <c r="AE122" s="64"/>
      <c r="AF122" s="64"/>
      <c r="AG122" s="64"/>
      <c r="AH122" s="64"/>
      <c r="AI122" s="64"/>
      <c r="AJ122" s="64"/>
      <c r="AK122" s="64"/>
      <c r="AL122" s="64"/>
      <c r="AM122" s="64"/>
    </row>
    <row r="123" spans="1:39" s="69" customFormat="1" ht="41.25" customHeight="1">
      <c r="A123" s="95">
        <v>7</v>
      </c>
      <c r="B123" s="189" t="s">
        <v>134</v>
      </c>
      <c r="C123" s="154" t="s">
        <v>135</v>
      </c>
      <c r="D123" s="191">
        <v>193947651</v>
      </c>
      <c r="E123" s="152">
        <v>174</v>
      </c>
      <c r="F123" s="95">
        <v>89</v>
      </c>
      <c r="G123" s="155">
        <f t="shared" si="40"/>
        <v>15486</v>
      </c>
      <c r="H123" s="193">
        <v>44774</v>
      </c>
      <c r="I123" s="193"/>
      <c r="J123" s="152"/>
      <c r="K123" s="190"/>
      <c r="L123" s="99"/>
      <c r="M123" s="95">
        <v>1454</v>
      </c>
      <c r="N123" s="96">
        <v>43816</v>
      </c>
      <c r="O123" s="95">
        <f t="shared" si="41"/>
        <v>0</v>
      </c>
      <c r="P123" s="99">
        <f t="shared" si="42"/>
        <v>0</v>
      </c>
      <c r="Q123" s="216"/>
      <c r="R123" s="95"/>
      <c r="S123" s="95"/>
      <c r="T123" s="95"/>
      <c r="U123" s="95"/>
      <c r="V123" s="95"/>
      <c r="W123" s="217">
        <v>89</v>
      </c>
      <c r="X123" s="196">
        <f t="shared" si="43"/>
        <v>15486</v>
      </c>
      <c r="Y123" s="74">
        <f t="shared" si="5"/>
        <v>0</v>
      </c>
      <c r="Z123" s="64"/>
      <c r="AA123" s="64"/>
      <c r="AB123" s="64"/>
      <c r="AC123" s="64"/>
      <c r="AD123" s="64"/>
      <c r="AE123" s="64"/>
      <c r="AF123" s="64"/>
      <c r="AG123" s="64"/>
      <c r="AH123" s="64"/>
      <c r="AI123" s="64"/>
      <c r="AJ123" s="64"/>
      <c r="AK123" s="64"/>
      <c r="AL123" s="64"/>
      <c r="AM123" s="64"/>
    </row>
    <row r="124" spans="1:39" s="29" customFormat="1" ht="18" customHeight="1">
      <c r="A124" s="80"/>
      <c r="B124" s="167" t="s">
        <v>33</v>
      </c>
      <c r="C124" s="18"/>
      <c r="D124" s="18"/>
      <c r="E124" s="18"/>
      <c r="F124" s="141"/>
      <c r="G124" s="168">
        <f>SUM(G117:G123)</f>
        <v>43911.45</v>
      </c>
      <c r="H124" s="170"/>
      <c r="I124" s="170"/>
      <c r="J124" s="218"/>
      <c r="K124" s="141"/>
      <c r="L124" s="168">
        <f>SUM(L117:L123)</f>
        <v>0</v>
      </c>
      <c r="M124" s="80"/>
      <c r="N124" s="219"/>
      <c r="O124" s="141"/>
      <c r="P124" s="168">
        <f>SUM(P117:P123)</f>
        <v>1736.35</v>
      </c>
      <c r="Q124" s="18"/>
      <c r="R124" s="18"/>
      <c r="S124" s="18"/>
      <c r="T124" s="18"/>
      <c r="U124" s="141"/>
      <c r="V124" s="18"/>
      <c r="W124" s="141"/>
      <c r="X124" s="168">
        <f>SUM(X117:X123)</f>
        <v>42175.100000000006</v>
      </c>
      <c r="Y124" s="37">
        <f t="shared" ref="Y124:Y136" si="44">G124+L124-P124-X124</f>
        <v>0</v>
      </c>
      <c r="Z124" s="41"/>
      <c r="AA124" s="41"/>
      <c r="AB124" s="41"/>
      <c r="AC124" s="41"/>
      <c r="AD124" s="41"/>
      <c r="AE124" s="41"/>
      <c r="AF124" s="41"/>
      <c r="AG124" s="41"/>
      <c r="AH124" s="41"/>
      <c r="AI124" s="41"/>
      <c r="AJ124" s="41"/>
      <c r="AK124" s="41"/>
      <c r="AL124" s="41"/>
      <c r="AM124" s="41"/>
    </row>
    <row r="125" spans="1:39" s="29" customFormat="1" ht="18" customHeight="1">
      <c r="A125" s="760" t="s">
        <v>1719</v>
      </c>
      <c r="B125" s="761"/>
      <c r="C125" s="761"/>
      <c r="D125" s="761"/>
      <c r="E125" s="761"/>
      <c r="F125" s="761"/>
      <c r="G125" s="761"/>
      <c r="H125" s="761"/>
      <c r="I125" s="761"/>
      <c r="J125" s="761"/>
      <c r="K125" s="761"/>
      <c r="L125" s="761"/>
      <c r="M125" s="761"/>
      <c r="N125" s="761"/>
      <c r="O125" s="761"/>
      <c r="P125" s="761"/>
      <c r="Q125" s="761"/>
      <c r="R125" s="761"/>
      <c r="S125" s="761"/>
      <c r="T125" s="761"/>
      <c r="U125" s="761"/>
      <c r="V125" s="762"/>
      <c r="W125" s="220"/>
      <c r="X125" s="221"/>
      <c r="Y125" s="37">
        <f t="shared" si="44"/>
        <v>0</v>
      </c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</row>
    <row r="126" spans="1:39" s="69" customFormat="1" ht="37.5" customHeight="1">
      <c r="A126" s="154">
        <v>1</v>
      </c>
      <c r="B126" s="222" t="s">
        <v>1720</v>
      </c>
      <c r="C126" s="154" t="s">
        <v>13</v>
      </c>
      <c r="D126" s="154"/>
      <c r="E126" s="154">
        <v>4185.1000000000004</v>
      </c>
      <c r="F126" s="217">
        <v>5</v>
      </c>
      <c r="G126" s="155">
        <f t="shared" ref="G126:G130" si="45">F126*E126</f>
        <v>20925.5</v>
      </c>
      <c r="H126" s="223"/>
      <c r="I126" s="223"/>
      <c r="J126" s="224"/>
      <c r="K126" s="104"/>
      <c r="L126" s="225"/>
      <c r="M126" s="95"/>
      <c r="N126" s="96"/>
      <c r="O126" s="95">
        <f t="shared" ref="O126:O130" si="46">F126+K126-W126</f>
        <v>0</v>
      </c>
      <c r="P126" s="99">
        <f t="shared" ref="P126:P130" si="47">O126*E126</f>
        <v>0</v>
      </c>
      <c r="Q126" s="104"/>
      <c r="R126" s="104"/>
      <c r="S126" s="104"/>
      <c r="T126" s="104"/>
      <c r="U126" s="104"/>
      <c r="V126" s="104"/>
      <c r="W126" s="95">
        <v>5</v>
      </c>
      <c r="X126" s="196">
        <f t="shared" ref="X126:X130" si="48">W126*E126</f>
        <v>20925.5</v>
      </c>
      <c r="Y126" s="74">
        <f t="shared" si="44"/>
        <v>0</v>
      </c>
      <c r="Z126" s="75"/>
      <c r="AA126" s="75"/>
      <c r="AB126" s="75"/>
      <c r="AC126" s="75"/>
      <c r="AD126" s="75"/>
      <c r="AE126" s="75"/>
      <c r="AF126" s="75"/>
      <c r="AG126" s="75"/>
      <c r="AH126" s="75"/>
      <c r="AI126" s="75"/>
      <c r="AJ126" s="75"/>
      <c r="AK126" s="75"/>
      <c r="AL126" s="75"/>
      <c r="AM126" s="75"/>
    </row>
    <row r="127" spans="1:39" s="69" customFormat="1" ht="37.5" customHeight="1">
      <c r="A127" s="154">
        <v>2</v>
      </c>
      <c r="B127" s="222" t="s">
        <v>1721</v>
      </c>
      <c r="C127" s="154" t="s">
        <v>13</v>
      </c>
      <c r="D127" s="154"/>
      <c r="E127" s="154">
        <v>4185.1000000000004</v>
      </c>
      <c r="F127" s="217">
        <v>1</v>
      </c>
      <c r="G127" s="155">
        <f t="shared" si="45"/>
        <v>4185.1000000000004</v>
      </c>
      <c r="H127" s="223"/>
      <c r="I127" s="223"/>
      <c r="J127" s="224"/>
      <c r="K127" s="104"/>
      <c r="L127" s="225"/>
      <c r="M127" s="95"/>
      <c r="N127" s="96"/>
      <c r="O127" s="95">
        <f t="shared" si="46"/>
        <v>0</v>
      </c>
      <c r="P127" s="99">
        <f t="shared" si="47"/>
        <v>0</v>
      </c>
      <c r="Q127" s="104"/>
      <c r="R127" s="104"/>
      <c r="S127" s="104"/>
      <c r="T127" s="104"/>
      <c r="U127" s="104"/>
      <c r="V127" s="104"/>
      <c r="W127" s="95">
        <v>1</v>
      </c>
      <c r="X127" s="196">
        <f t="shared" si="48"/>
        <v>4185.1000000000004</v>
      </c>
      <c r="Y127" s="74">
        <f t="shared" si="44"/>
        <v>0</v>
      </c>
      <c r="Z127" s="75"/>
      <c r="AA127" s="75"/>
      <c r="AB127" s="75"/>
      <c r="AC127" s="75"/>
      <c r="AD127" s="75"/>
      <c r="AE127" s="75"/>
      <c r="AF127" s="75"/>
      <c r="AG127" s="75"/>
      <c r="AH127" s="75"/>
      <c r="AI127" s="75"/>
      <c r="AJ127" s="75"/>
      <c r="AK127" s="75"/>
      <c r="AL127" s="75"/>
      <c r="AM127" s="75"/>
    </row>
    <row r="128" spans="1:39" s="69" customFormat="1" ht="37.5" customHeight="1">
      <c r="A128" s="154">
        <v>3</v>
      </c>
      <c r="B128" s="222" t="s">
        <v>1722</v>
      </c>
      <c r="C128" s="154" t="s">
        <v>13</v>
      </c>
      <c r="D128" s="154"/>
      <c r="E128" s="154">
        <v>4185.1000000000004</v>
      </c>
      <c r="F128" s="217">
        <v>2</v>
      </c>
      <c r="G128" s="155">
        <f t="shared" si="45"/>
        <v>8370.2000000000007</v>
      </c>
      <c r="H128" s="223"/>
      <c r="I128" s="223"/>
      <c r="J128" s="224"/>
      <c r="K128" s="104"/>
      <c r="L128" s="225"/>
      <c r="M128" s="95"/>
      <c r="N128" s="96"/>
      <c r="O128" s="95">
        <f t="shared" si="46"/>
        <v>0</v>
      </c>
      <c r="P128" s="99">
        <f t="shared" si="47"/>
        <v>0</v>
      </c>
      <c r="Q128" s="104"/>
      <c r="R128" s="104"/>
      <c r="S128" s="104"/>
      <c r="T128" s="104"/>
      <c r="U128" s="104"/>
      <c r="V128" s="104"/>
      <c r="W128" s="95">
        <v>2</v>
      </c>
      <c r="X128" s="196">
        <f t="shared" si="48"/>
        <v>8370.2000000000007</v>
      </c>
      <c r="Y128" s="74">
        <f t="shared" si="44"/>
        <v>0</v>
      </c>
      <c r="Z128" s="75"/>
      <c r="AA128" s="75"/>
      <c r="AB128" s="75"/>
      <c r="AC128" s="75"/>
      <c r="AD128" s="75"/>
      <c r="AE128" s="75"/>
      <c r="AF128" s="75"/>
      <c r="AG128" s="75"/>
      <c r="AH128" s="75"/>
      <c r="AI128" s="75"/>
      <c r="AJ128" s="75"/>
      <c r="AK128" s="75"/>
      <c r="AL128" s="75"/>
      <c r="AM128" s="75"/>
    </row>
    <row r="129" spans="1:39" s="69" customFormat="1" ht="37.5" customHeight="1">
      <c r="A129" s="154">
        <v>4</v>
      </c>
      <c r="B129" s="222" t="s">
        <v>1723</v>
      </c>
      <c r="C129" s="154" t="s">
        <v>13</v>
      </c>
      <c r="D129" s="154"/>
      <c r="E129" s="154">
        <v>4185.1000000000004</v>
      </c>
      <c r="F129" s="217">
        <v>2</v>
      </c>
      <c r="G129" s="155">
        <f t="shared" si="45"/>
        <v>8370.2000000000007</v>
      </c>
      <c r="H129" s="223"/>
      <c r="I129" s="223"/>
      <c r="J129" s="224"/>
      <c r="K129" s="104"/>
      <c r="L129" s="225"/>
      <c r="M129" s="95"/>
      <c r="N129" s="96"/>
      <c r="O129" s="95">
        <f t="shared" si="46"/>
        <v>0</v>
      </c>
      <c r="P129" s="99">
        <f t="shared" si="47"/>
        <v>0</v>
      </c>
      <c r="Q129" s="104"/>
      <c r="R129" s="104"/>
      <c r="S129" s="104"/>
      <c r="T129" s="104"/>
      <c r="U129" s="104"/>
      <c r="V129" s="104"/>
      <c r="W129" s="95">
        <v>2</v>
      </c>
      <c r="X129" s="196">
        <f t="shared" si="48"/>
        <v>8370.2000000000007</v>
      </c>
      <c r="Y129" s="74">
        <f t="shared" si="44"/>
        <v>0</v>
      </c>
      <c r="Z129" s="75"/>
      <c r="AA129" s="75"/>
      <c r="AB129" s="75"/>
      <c r="AC129" s="75"/>
      <c r="AD129" s="75"/>
      <c r="AE129" s="75"/>
      <c r="AF129" s="75"/>
      <c r="AG129" s="75"/>
      <c r="AH129" s="75"/>
      <c r="AI129" s="75"/>
      <c r="AJ129" s="75"/>
      <c r="AK129" s="75"/>
      <c r="AL129" s="75"/>
      <c r="AM129" s="75"/>
    </row>
    <row r="130" spans="1:39" s="69" customFormat="1" ht="94.5" customHeight="1">
      <c r="A130" s="154">
        <v>5</v>
      </c>
      <c r="B130" s="189" t="s">
        <v>464</v>
      </c>
      <c r="C130" s="95" t="s">
        <v>473</v>
      </c>
      <c r="D130" s="144" t="s">
        <v>481</v>
      </c>
      <c r="E130" s="154">
        <v>157.85</v>
      </c>
      <c r="F130" s="217">
        <v>80</v>
      </c>
      <c r="G130" s="155">
        <f t="shared" si="45"/>
        <v>12628</v>
      </c>
      <c r="H130" s="223"/>
      <c r="I130" s="223"/>
      <c r="J130" s="224"/>
      <c r="K130" s="104"/>
      <c r="L130" s="225"/>
      <c r="M130" s="95"/>
      <c r="N130" s="96"/>
      <c r="O130" s="95">
        <f t="shared" si="46"/>
        <v>2</v>
      </c>
      <c r="P130" s="99">
        <f t="shared" si="47"/>
        <v>315.7</v>
      </c>
      <c r="Q130" s="104"/>
      <c r="R130" s="104"/>
      <c r="S130" s="104"/>
      <c r="T130" s="104"/>
      <c r="U130" s="104"/>
      <c r="V130" s="104"/>
      <c r="W130" s="217">
        <v>78</v>
      </c>
      <c r="X130" s="196">
        <f t="shared" si="48"/>
        <v>12312.3</v>
      </c>
      <c r="Y130" s="74">
        <f t="shared" si="44"/>
        <v>0</v>
      </c>
      <c r="Z130" s="75"/>
      <c r="AA130" s="75"/>
      <c r="AB130" s="75"/>
      <c r="AC130" s="75"/>
      <c r="AD130" s="75"/>
      <c r="AE130" s="75"/>
      <c r="AF130" s="75"/>
      <c r="AG130" s="75"/>
      <c r="AH130" s="75"/>
      <c r="AI130" s="75"/>
      <c r="AJ130" s="75"/>
      <c r="AK130" s="75"/>
      <c r="AL130" s="75"/>
      <c r="AM130" s="75"/>
    </row>
    <row r="131" spans="1:39" s="29" customFormat="1" ht="20.25" customHeight="1">
      <c r="A131" s="226"/>
      <c r="B131" s="167" t="s">
        <v>33</v>
      </c>
      <c r="C131" s="227"/>
      <c r="D131" s="227"/>
      <c r="E131" s="227"/>
      <c r="F131" s="228"/>
      <c r="G131" s="229">
        <f>SUM(G126:G130)</f>
        <v>54479</v>
      </c>
      <c r="H131" s="230"/>
      <c r="I131" s="230"/>
      <c r="J131" s="231"/>
      <c r="K131" s="228"/>
      <c r="L131" s="229">
        <f>SUM(L126:L130)</f>
        <v>0</v>
      </c>
      <c r="M131" s="226"/>
      <c r="N131" s="232"/>
      <c r="O131" s="228"/>
      <c r="P131" s="229">
        <f>SUM(P126:P130)</f>
        <v>315.7</v>
      </c>
      <c r="Q131" s="227"/>
      <c r="R131" s="227"/>
      <c r="S131" s="227"/>
      <c r="T131" s="227"/>
      <c r="U131" s="228"/>
      <c r="V131" s="227"/>
      <c r="W131" s="228"/>
      <c r="X131" s="229">
        <f>SUM(X126:X130)</f>
        <v>54163.3</v>
      </c>
      <c r="Y131" s="37">
        <f t="shared" si="44"/>
        <v>0</v>
      </c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</row>
    <row r="132" spans="1:39" s="29" customFormat="1" ht="18" customHeight="1">
      <c r="A132" s="729" t="s">
        <v>933</v>
      </c>
      <c r="B132" s="730"/>
      <c r="C132" s="730"/>
      <c r="D132" s="730"/>
      <c r="E132" s="730"/>
      <c r="F132" s="730"/>
      <c r="G132" s="730"/>
      <c r="H132" s="730"/>
      <c r="I132" s="730"/>
      <c r="J132" s="730"/>
      <c r="K132" s="730"/>
      <c r="L132" s="730"/>
      <c r="M132" s="730"/>
      <c r="N132" s="730"/>
      <c r="O132" s="730"/>
      <c r="P132" s="730"/>
      <c r="Q132" s="730"/>
      <c r="R132" s="730"/>
      <c r="S132" s="730"/>
      <c r="T132" s="730"/>
      <c r="U132" s="730"/>
      <c r="V132" s="730"/>
      <c r="W132" s="730"/>
      <c r="X132" s="731"/>
      <c r="Y132" s="37">
        <f t="shared" si="44"/>
        <v>0</v>
      </c>
      <c r="Z132" s="41"/>
      <c r="AA132" s="41"/>
      <c r="AB132" s="41"/>
      <c r="AC132" s="41"/>
      <c r="AD132" s="41"/>
      <c r="AE132" s="41"/>
      <c r="AF132" s="41"/>
      <c r="AG132" s="41"/>
      <c r="AH132" s="41"/>
      <c r="AI132" s="41"/>
      <c r="AJ132" s="41"/>
      <c r="AK132" s="41"/>
      <c r="AL132" s="41"/>
      <c r="AM132" s="41"/>
    </row>
    <row r="133" spans="1:39" s="35" customFormat="1" ht="30.75" customHeight="1">
      <c r="A133" s="174">
        <v>1</v>
      </c>
      <c r="B133" s="175" t="s">
        <v>134</v>
      </c>
      <c r="C133" s="233" t="s">
        <v>934</v>
      </c>
      <c r="D133" s="122">
        <v>193947651</v>
      </c>
      <c r="E133" s="180" t="s">
        <v>936</v>
      </c>
      <c r="F133" s="166">
        <v>70</v>
      </c>
      <c r="G133" s="180">
        <f t="shared" ref="G133:G138" si="49">F133*E133</f>
        <v>12180</v>
      </c>
      <c r="H133" s="234">
        <v>44774</v>
      </c>
      <c r="I133" s="235"/>
      <c r="J133" s="236"/>
      <c r="K133" s="166"/>
      <c r="L133" s="180"/>
      <c r="M133" s="237"/>
      <c r="N133" s="235"/>
      <c r="O133" s="80">
        <f t="shared" ref="O133:O137" si="50">F133+K133-W133</f>
        <v>3</v>
      </c>
      <c r="P133" s="81">
        <f t="shared" ref="P133:P137" si="51">O133*E133</f>
        <v>522</v>
      </c>
      <c r="Q133" s="79"/>
      <c r="R133" s="79"/>
      <c r="S133" s="79"/>
      <c r="T133" s="79"/>
      <c r="U133" s="79"/>
      <c r="V133" s="79"/>
      <c r="W133" s="166">
        <v>67</v>
      </c>
      <c r="X133" s="81">
        <f t="shared" ref="X133:X138" si="52">W133*E133</f>
        <v>11658</v>
      </c>
      <c r="Z133" s="70"/>
      <c r="AA133" s="70"/>
      <c r="AB133" s="70"/>
      <c r="AC133" s="70"/>
      <c r="AD133" s="70"/>
      <c r="AE133" s="70"/>
      <c r="AF133" s="70"/>
      <c r="AG133" s="70"/>
      <c r="AH133" s="70"/>
      <c r="AI133" s="70"/>
      <c r="AJ133" s="70"/>
      <c r="AK133" s="70"/>
      <c r="AL133" s="70"/>
      <c r="AM133" s="70"/>
    </row>
    <row r="134" spans="1:39" s="35" customFormat="1" ht="18" customHeight="1">
      <c r="A134" s="174">
        <v>2</v>
      </c>
      <c r="B134" s="175" t="s">
        <v>937</v>
      </c>
      <c r="C134" s="233" t="s">
        <v>938</v>
      </c>
      <c r="D134" s="122" t="s">
        <v>1743</v>
      </c>
      <c r="E134" s="180" t="s">
        <v>939</v>
      </c>
      <c r="F134" s="166" t="s">
        <v>911</v>
      </c>
      <c r="G134" s="180">
        <f t="shared" si="49"/>
        <v>92072.200000000012</v>
      </c>
      <c r="H134" s="234">
        <v>44682</v>
      </c>
      <c r="I134" s="235"/>
      <c r="J134" s="236"/>
      <c r="K134" s="166"/>
      <c r="L134" s="180"/>
      <c r="M134" s="237"/>
      <c r="N134" s="235"/>
      <c r="O134" s="80">
        <f t="shared" si="50"/>
        <v>0</v>
      </c>
      <c r="P134" s="81">
        <f t="shared" si="51"/>
        <v>0</v>
      </c>
      <c r="Q134" s="79"/>
      <c r="R134" s="79"/>
      <c r="S134" s="79"/>
      <c r="T134" s="79"/>
      <c r="U134" s="79"/>
      <c r="V134" s="79"/>
      <c r="W134" s="166" t="s">
        <v>911</v>
      </c>
      <c r="X134" s="81">
        <f t="shared" si="52"/>
        <v>92072.200000000012</v>
      </c>
      <c r="Y134" s="44">
        <f t="shared" si="44"/>
        <v>0</v>
      </c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  <c r="AJ134" s="70"/>
      <c r="AK134" s="70"/>
      <c r="AL134" s="70"/>
      <c r="AM134" s="70"/>
    </row>
    <row r="135" spans="1:39" s="35" customFormat="1" ht="18" customHeight="1">
      <c r="A135" s="174">
        <v>3</v>
      </c>
      <c r="B135" s="175" t="s">
        <v>940</v>
      </c>
      <c r="C135" s="233" t="s">
        <v>938</v>
      </c>
      <c r="D135" s="122" t="s">
        <v>1744</v>
      </c>
      <c r="E135" s="180" t="s">
        <v>939</v>
      </c>
      <c r="F135" s="166" t="s">
        <v>239</v>
      </c>
      <c r="G135" s="180">
        <f t="shared" si="49"/>
        <v>12555.300000000001</v>
      </c>
      <c r="H135" s="234">
        <v>44682</v>
      </c>
      <c r="I135" s="235"/>
      <c r="J135" s="236"/>
      <c r="K135" s="166"/>
      <c r="L135" s="180"/>
      <c r="M135" s="237"/>
      <c r="N135" s="235"/>
      <c r="O135" s="80">
        <f t="shared" si="50"/>
        <v>0</v>
      </c>
      <c r="P135" s="81">
        <f t="shared" si="51"/>
        <v>0</v>
      </c>
      <c r="Q135" s="79"/>
      <c r="R135" s="79"/>
      <c r="S135" s="79"/>
      <c r="T135" s="79"/>
      <c r="U135" s="79"/>
      <c r="V135" s="79"/>
      <c r="W135" s="166" t="s">
        <v>239</v>
      </c>
      <c r="X135" s="81">
        <f t="shared" si="52"/>
        <v>12555.300000000001</v>
      </c>
      <c r="Y135" s="44">
        <f t="shared" si="44"/>
        <v>0</v>
      </c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  <c r="AJ135" s="70"/>
      <c r="AK135" s="70"/>
      <c r="AL135" s="70"/>
      <c r="AM135" s="70"/>
    </row>
    <row r="136" spans="1:39" s="35" customFormat="1" ht="18" customHeight="1">
      <c r="A136" s="174">
        <v>4</v>
      </c>
      <c r="B136" s="175" t="s">
        <v>941</v>
      </c>
      <c r="C136" s="233" t="s">
        <v>938</v>
      </c>
      <c r="D136" s="122" t="s">
        <v>1745</v>
      </c>
      <c r="E136" s="180" t="s">
        <v>939</v>
      </c>
      <c r="F136" s="166" t="s">
        <v>234</v>
      </c>
      <c r="G136" s="180">
        <f t="shared" si="49"/>
        <v>29295.700000000004</v>
      </c>
      <c r="H136" s="234">
        <v>44682</v>
      </c>
      <c r="I136" s="235"/>
      <c r="J136" s="236"/>
      <c r="K136" s="166"/>
      <c r="L136" s="180"/>
      <c r="M136" s="237"/>
      <c r="N136" s="235"/>
      <c r="O136" s="80">
        <f t="shared" si="50"/>
        <v>0</v>
      </c>
      <c r="P136" s="81">
        <f t="shared" si="51"/>
        <v>0</v>
      </c>
      <c r="Q136" s="79"/>
      <c r="R136" s="79"/>
      <c r="S136" s="79"/>
      <c r="T136" s="79"/>
      <c r="U136" s="79"/>
      <c r="V136" s="79"/>
      <c r="W136" s="166" t="s">
        <v>234</v>
      </c>
      <c r="X136" s="81">
        <f t="shared" si="52"/>
        <v>29295.700000000004</v>
      </c>
      <c r="Y136" s="44">
        <f t="shared" si="44"/>
        <v>0</v>
      </c>
      <c r="Z136" s="70"/>
      <c r="AA136" s="70"/>
      <c r="AB136" s="70"/>
      <c r="AC136" s="70"/>
      <c r="AD136" s="70"/>
      <c r="AE136" s="70"/>
      <c r="AF136" s="70"/>
      <c r="AG136" s="70"/>
      <c r="AH136" s="70"/>
      <c r="AI136" s="70"/>
      <c r="AJ136" s="70"/>
      <c r="AK136" s="70"/>
      <c r="AL136" s="70"/>
      <c r="AM136" s="70"/>
    </row>
    <row r="137" spans="1:39" s="35" customFormat="1" ht="18" customHeight="1">
      <c r="A137" s="174">
        <v>5</v>
      </c>
      <c r="B137" s="175" t="s">
        <v>942</v>
      </c>
      <c r="C137" s="233" t="s">
        <v>938</v>
      </c>
      <c r="D137" s="122" t="s">
        <v>1746</v>
      </c>
      <c r="E137" s="180" t="s">
        <v>939</v>
      </c>
      <c r="F137" s="166" t="s">
        <v>943</v>
      </c>
      <c r="G137" s="180">
        <f t="shared" si="49"/>
        <v>50221.200000000004</v>
      </c>
      <c r="H137" s="234">
        <v>45383</v>
      </c>
      <c r="I137" s="235"/>
      <c r="J137" s="236"/>
      <c r="K137" s="166"/>
      <c r="L137" s="180"/>
      <c r="M137" s="237"/>
      <c r="N137" s="235"/>
      <c r="O137" s="80">
        <f t="shared" si="50"/>
        <v>0</v>
      </c>
      <c r="P137" s="81">
        <f t="shared" si="51"/>
        <v>0</v>
      </c>
      <c r="Q137" s="79"/>
      <c r="R137" s="79"/>
      <c r="S137" s="79"/>
      <c r="T137" s="79"/>
      <c r="U137" s="79"/>
      <c r="V137" s="79"/>
      <c r="W137" s="166" t="s">
        <v>943</v>
      </c>
      <c r="X137" s="81">
        <f t="shared" si="52"/>
        <v>50221.200000000004</v>
      </c>
      <c r="Y137" s="37">
        <f t="shared" ref="Y137:Y211" si="53">G137+L137-P137-X137</f>
        <v>0</v>
      </c>
      <c r="Z137" s="70"/>
      <c r="AA137" s="70"/>
      <c r="AB137" s="70"/>
      <c r="AC137" s="70"/>
      <c r="AD137" s="70"/>
      <c r="AE137" s="70"/>
      <c r="AF137" s="70"/>
      <c r="AG137" s="70"/>
      <c r="AH137" s="70"/>
      <c r="AI137" s="70"/>
      <c r="AJ137" s="70"/>
      <c r="AK137" s="70"/>
      <c r="AL137" s="70"/>
      <c r="AM137" s="70"/>
    </row>
    <row r="138" spans="1:39" s="35" customFormat="1" ht="94.5" customHeight="1">
      <c r="A138" s="174">
        <v>6</v>
      </c>
      <c r="B138" s="238" t="s">
        <v>464</v>
      </c>
      <c r="C138" s="239" t="s">
        <v>473</v>
      </c>
      <c r="D138" s="122" t="s">
        <v>466</v>
      </c>
      <c r="E138" s="81" t="s">
        <v>467</v>
      </c>
      <c r="F138" s="166">
        <v>476</v>
      </c>
      <c r="G138" s="180">
        <f t="shared" si="49"/>
        <v>75136.599999999991</v>
      </c>
      <c r="H138" s="234">
        <v>44651</v>
      </c>
      <c r="I138" s="219"/>
      <c r="J138" s="240"/>
      <c r="K138" s="80"/>
      <c r="L138" s="81"/>
      <c r="M138" s="79"/>
      <c r="N138" s="219"/>
      <c r="O138" s="80">
        <f t="shared" ref="O138" si="54">F138+K138-W138</f>
        <v>10</v>
      </c>
      <c r="P138" s="81">
        <f t="shared" ref="P138" si="55">O138*E138</f>
        <v>1578.5</v>
      </c>
      <c r="Q138" s="241"/>
      <c r="R138" s="241"/>
      <c r="S138" s="242"/>
      <c r="T138" s="241"/>
      <c r="U138" s="166"/>
      <c r="V138" s="241"/>
      <c r="W138" s="166">
        <v>466</v>
      </c>
      <c r="X138" s="81">
        <f t="shared" si="52"/>
        <v>73558.099999999991</v>
      </c>
      <c r="Y138" s="37">
        <f t="shared" si="53"/>
        <v>0</v>
      </c>
      <c r="Z138" s="70"/>
      <c r="AA138" s="70"/>
      <c r="AB138" s="70"/>
      <c r="AC138" s="70"/>
      <c r="AD138" s="70"/>
      <c r="AE138" s="70"/>
      <c r="AF138" s="70"/>
      <c r="AG138" s="70"/>
      <c r="AH138" s="70"/>
      <c r="AI138" s="70"/>
      <c r="AJ138" s="70"/>
      <c r="AK138" s="70"/>
      <c r="AL138" s="70"/>
      <c r="AM138" s="70"/>
    </row>
    <row r="139" spans="1:39" s="29" customFormat="1" ht="18" customHeight="1">
      <c r="A139" s="166"/>
      <c r="B139" s="167" t="s">
        <v>33</v>
      </c>
      <c r="C139" s="141"/>
      <c r="D139" s="168"/>
      <c r="E139" s="168"/>
      <c r="F139" s="169"/>
      <c r="G139" s="168">
        <f>SUM(G133:G138)</f>
        <v>271461</v>
      </c>
      <c r="H139" s="170"/>
      <c r="I139" s="170"/>
      <c r="J139" s="171"/>
      <c r="K139" s="141"/>
      <c r="L139" s="168">
        <f>SUM(L133:L138)</f>
        <v>0</v>
      </c>
      <c r="M139" s="18"/>
      <c r="N139" s="170"/>
      <c r="O139" s="169"/>
      <c r="P139" s="168">
        <f>SUM(P133:P138)</f>
        <v>2100.5</v>
      </c>
      <c r="Q139" s="172"/>
      <c r="R139" s="172"/>
      <c r="S139" s="173"/>
      <c r="T139" s="172"/>
      <c r="U139" s="140"/>
      <c r="V139" s="172"/>
      <c r="W139" s="169"/>
      <c r="X139" s="168">
        <f>SUM(X133:X138)</f>
        <v>269360.5</v>
      </c>
      <c r="Y139" s="37">
        <f t="shared" si="53"/>
        <v>0</v>
      </c>
      <c r="Z139" s="37">
        <f>G133+L133-P133-X133</f>
        <v>0</v>
      </c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</row>
    <row r="140" spans="1:39" s="29" customFormat="1" ht="18" customHeight="1">
      <c r="A140" s="729" t="s">
        <v>1268</v>
      </c>
      <c r="B140" s="730"/>
      <c r="C140" s="730"/>
      <c r="D140" s="730"/>
      <c r="E140" s="730"/>
      <c r="F140" s="730"/>
      <c r="G140" s="730"/>
      <c r="H140" s="730"/>
      <c r="I140" s="730"/>
      <c r="J140" s="730"/>
      <c r="K140" s="730"/>
      <c r="L140" s="730"/>
      <c r="M140" s="730"/>
      <c r="N140" s="730"/>
      <c r="O140" s="730"/>
      <c r="P140" s="730"/>
      <c r="Q140" s="730"/>
      <c r="R140" s="730"/>
      <c r="S140" s="730"/>
      <c r="T140" s="730"/>
      <c r="U140" s="730"/>
      <c r="V140" s="730"/>
      <c r="W140" s="730"/>
      <c r="X140" s="731"/>
      <c r="Y140" s="37">
        <f t="shared" si="53"/>
        <v>0</v>
      </c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</row>
    <row r="141" spans="1:39" s="35" customFormat="1" ht="21.75" customHeight="1">
      <c r="A141" s="204">
        <v>1</v>
      </c>
      <c r="B141" s="243" t="s">
        <v>1269</v>
      </c>
      <c r="C141" s="244" t="s">
        <v>1270</v>
      </c>
      <c r="D141" s="245"/>
      <c r="E141" s="202">
        <v>4185.1000000000004</v>
      </c>
      <c r="F141" s="200">
        <v>40</v>
      </c>
      <c r="G141" s="180">
        <f t="shared" ref="G141:G144" si="56">F141*E141</f>
        <v>167404</v>
      </c>
      <c r="H141" s="246"/>
      <c r="I141" s="201">
        <v>44146</v>
      </c>
      <c r="J141" s="245"/>
      <c r="K141" s="204"/>
      <c r="L141" s="202"/>
      <c r="M141" s="204">
        <v>1155</v>
      </c>
      <c r="N141" s="201">
        <v>44134</v>
      </c>
      <c r="O141" s="80">
        <f t="shared" ref="O141:O144" si="57">F141+K141-W141</f>
        <v>1</v>
      </c>
      <c r="P141" s="81">
        <f t="shared" ref="P141:P144" si="58">O141*E141</f>
        <v>4185.1000000000004</v>
      </c>
      <c r="Q141" s="247"/>
      <c r="R141" s="247"/>
      <c r="S141" s="248"/>
      <c r="T141" s="247"/>
      <c r="U141" s="249"/>
      <c r="V141" s="247"/>
      <c r="W141" s="200">
        <v>39</v>
      </c>
      <c r="X141" s="81">
        <f t="shared" ref="X141:X144" si="59">W141*E141</f>
        <v>163218.90000000002</v>
      </c>
      <c r="Y141" s="37">
        <f t="shared" si="53"/>
        <v>0</v>
      </c>
      <c r="Z141" s="70"/>
      <c r="AA141" s="70"/>
      <c r="AB141" s="70"/>
      <c r="AC141" s="70"/>
      <c r="AD141" s="70"/>
      <c r="AE141" s="70"/>
      <c r="AF141" s="70"/>
      <c r="AG141" s="70"/>
      <c r="AH141" s="70"/>
      <c r="AI141" s="70"/>
      <c r="AJ141" s="70"/>
      <c r="AK141" s="70"/>
      <c r="AL141" s="70"/>
      <c r="AM141" s="70"/>
    </row>
    <row r="142" spans="1:39" s="35" customFormat="1" ht="21.75" customHeight="1">
      <c r="A142" s="204">
        <v>2</v>
      </c>
      <c r="B142" s="243" t="s">
        <v>1271</v>
      </c>
      <c r="C142" s="244" t="s">
        <v>1270</v>
      </c>
      <c r="D142" s="245"/>
      <c r="E142" s="202">
        <v>4185.1000000000004</v>
      </c>
      <c r="F142" s="200">
        <v>3</v>
      </c>
      <c r="G142" s="180">
        <f t="shared" si="56"/>
        <v>12555.300000000001</v>
      </c>
      <c r="H142" s="246"/>
      <c r="I142" s="201"/>
      <c r="J142" s="245"/>
      <c r="K142" s="204"/>
      <c r="L142" s="202"/>
      <c r="M142" s="204"/>
      <c r="N142" s="246"/>
      <c r="O142" s="80">
        <f t="shared" si="57"/>
        <v>0</v>
      </c>
      <c r="P142" s="81">
        <f t="shared" si="58"/>
        <v>0</v>
      </c>
      <c r="Q142" s="247"/>
      <c r="R142" s="247"/>
      <c r="S142" s="248"/>
      <c r="T142" s="247"/>
      <c r="U142" s="249"/>
      <c r="V142" s="247"/>
      <c r="W142" s="200">
        <v>3</v>
      </c>
      <c r="X142" s="81">
        <f t="shared" si="59"/>
        <v>12555.300000000001</v>
      </c>
      <c r="Y142" s="37">
        <f t="shared" si="53"/>
        <v>0</v>
      </c>
      <c r="Z142" s="70"/>
      <c r="AA142" s="70"/>
      <c r="AB142" s="70"/>
      <c r="AC142" s="70"/>
      <c r="AD142" s="70"/>
      <c r="AE142" s="70"/>
      <c r="AF142" s="70"/>
      <c r="AG142" s="70"/>
      <c r="AH142" s="70"/>
      <c r="AI142" s="70"/>
      <c r="AJ142" s="70"/>
      <c r="AK142" s="70"/>
      <c r="AL142" s="70"/>
      <c r="AM142" s="70"/>
    </row>
    <row r="143" spans="1:39" s="35" customFormat="1" ht="21.75" customHeight="1">
      <c r="A143" s="204">
        <v>3</v>
      </c>
      <c r="B143" s="243" t="s">
        <v>1272</v>
      </c>
      <c r="C143" s="244" t="s">
        <v>1270</v>
      </c>
      <c r="D143" s="245"/>
      <c r="E143" s="202">
        <v>4185.1000000000004</v>
      </c>
      <c r="F143" s="200">
        <v>24</v>
      </c>
      <c r="G143" s="180">
        <f t="shared" si="56"/>
        <v>100442.40000000001</v>
      </c>
      <c r="H143" s="246"/>
      <c r="I143" s="201"/>
      <c r="J143" s="245"/>
      <c r="K143" s="204"/>
      <c r="L143" s="202"/>
      <c r="M143" s="204"/>
      <c r="N143" s="246"/>
      <c r="O143" s="80">
        <f t="shared" si="57"/>
        <v>0</v>
      </c>
      <c r="P143" s="81">
        <f t="shared" si="58"/>
        <v>0</v>
      </c>
      <c r="Q143" s="247"/>
      <c r="R143" s="247"/>
      <c r="S143" s="248"/>
      <c r="T143" s="247"/>
      <c r="U143" s="249"/>
      <c r="V143" s="247"/>
      <c r="W143" s="200">
        <v>24</v>
      </c>
      <c r="X143" s="81">
        <f t="shared" si="59"/>
        <v>100442.40000000001</v>
      </c>
      <c r="Y143" s="37">
        <f t="shared" si="53"/>
        <v>0</v>
      </c>
      <c r="Z143" s="70"/>
      <c r="AA143" s="70"/>
      <c r="AB143" s="70"/>
      <c r="AC143" s="70"/>
      <c r="AD143" s="70"/>
      <c r="AE143" s="70"/>
      <c r="AF143" s="70"/>
      <c r="AG143" s="70"/>
      <c r="AH143" s="70"/>
      <c r="AI143" s="70"/>
      <c r="AJ143" s="70"/>
      <c r="AK143" s="70"/>
      <c r="AL143" s="70"/>
      <c r="AM143" s="70"/>
    </row>
    <row r="144" spans="1:39" s="35" customFormat="1" ht="21.75" customHeight="1">
      <c r="A144" s="204">
        <v>4</v>
      </c>
      <c r="B144" s="243" t="s">
        <v>1273</v>
      </c>
      <c r="C144" s="244" t="s">
        <v>1270</v>
      </c>
      <c r="D144" s="245"/>
      <c r="E144" s="202">
        <v>4185.1000000000004</v>
      </c>
      <c r="F144" s="200">
        <v>26</v>
      </c>
      <c r="G144" s="180">
        <f t="shared" si="56"/>
        <v>108812.6</v>
      </c>
      <c r="H144" s="246"/>
      <c r="I144" s="201"/>
      <c r="J144" s="245"/>
      <c r="K144" s="204"/>
      <c r="L144" s="202"/>
      <c r="M144" s="204"/>
      <c r="N144" s="246"/>
      <c r="O144" s="80">
        <f t="shared" si="57"/>
        <v>6</v>
      </c>
      <c r="P144" s="81">
        <f t="shared" si="58"/>
        <v>25110.600000000002</v>
      </c>
      <c r="Q144" s="247"/>
      <c r="R144" s="247"/>
      <c r="S144" s="248"/>
      <c r="T144" s="247"/>
      <c r="U144" s="249"/>
      <c r="V144" s="247"/>
      <c r="W144" s="200">
        <v>20</v>
      </c>
      <c r="X144" s="81">
        <f t="shared" si="59"/>
        <v>83702</v>
      </c>
      <c r="Y144" s="37">
        <f t="shared" si="53"/>
        <v>0</v>
      </c>
      <c r="Z144" s="70"/>
      <c r="AA144" s="70"/>
      <c r="AB144" s="70"/>
      <c r="AC144" s="70"/>
      <c r="AD144" s="70"/>
      <c r="AE144" s="70"/>
      <c r="AF144" s="70"/>
      <c r="AG144" s="70"/>
      <c r="AH144" s="70"/>
      <c r="AI144" s="70"/>
      <c r="AJ144" s="70"/>
      <c r="AK144" s="70"/>
      <c r="AL144" s="70"/>
      <c r="AM144" s="70"/>
    </row>
    <row r="145" spans="1:39" s="29" customFormat="1" ht="24.75" customHeight="1">
      <c r="A145" s="250"/>
      <c r="B145" s="251" t="s">
        <v>33</v>
      </c>
      <c r="C145" s="252"/>
      <c r="D145" s="203"/>
      <c r="E145" s="203"/>
      <c r="F145" s="253"/>
      <c r="G145" s="203">
        <f>SUM(G141:G144)</f>
        <v>389214.30000000005</v>
      </c>
      <c r="H145" s="254"/>
      <c r="I145" s="254"/>
      <c r="J145" s="255"/>
      <c r="K145" s="252"/>
      <c r="L145" s="203">
        <f>SUM(L141:L144)</f>
        <v>0</v>
      </c>
      <c r="M145" s="256"/>
      <c r="N145" s="254"/>
      <c r="O145" s="253"/>
      <c r="P145" s="203">
        <f>SUM(P141:P144)</f>
        <v>29295.700000000004</v>
      </c>
      <c r="Q145" s="247"/>
      <c r="R145" s="247"/>
      <c r="S145" s="248"/>
      <c r="T145" s="247"/>
      <c r="U145" s="249"/>
      <c r="V145" s="247"/>
      <c r="W145" s="253"/>
      <c r="X145" s="203">
        <f>SUM(X141:X144)</f>
        <v>359918.60000000003</v>
      </c>
      <c r="Y145" s="37">
        <f t="shared" si="53"/>
        <v>0</v>
      </c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</row>
    <row r="146" spans="1:39" s="29" customFormat="1" ht="22.5" customHeight="1">
      <c r="A146" s="729" t="s">
        <v>539</v>
      </c>
      <c r="B146" s="730"/>
      <c r="C146" s="730"/>
      <c r="D146" s="730"/>
      <c r="E146" s="730"/>
      <c r="F146" s="730"/>
      <c r="G146" s="730"/>
      <c r="H146" s="730"/>
      <c r="I146" s="730"/>
      <c r="J146" s="730"/>
      <c r="K146" s="730"/>
      <c r="L146" s="730"/>
      <c r="M146" s="730"/>
      <c r="N146" s="730"/>
      <c r="O146" s="730"/>
      <c r="P146" s="730"/>
      <c r="Q146" s="730"/>
      <c r="R146" s="730"/>
      <c r="S146" s="730"/>
      <c r="T146" s="730"/>
      <c r="U146" s="730"/>
      <c r="V146" s="730"/>
      <c r="W146" s="730"/>
      <c r="X146" s="731"/>
      <c r="Y146" s="37">
        <f t="shared" si="53"/>
        <v>0</v>
      </c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</row>
    <row r="147" spans="1:39" s="35" customFormat="1" ht="35.25" customHeight="1">
      <c r="A147" s="174">
        <v>1</v>
      </c>
      <c r="B147" s="175" t="s">
        <v>497</v>
      </c>
      <c r="C147" s="233" t="s">
        <v>13</v>
      </c>
      <c r="D147" s="166">
        <v>19273</v>
      </c>
      <c r="E147" s="180">
        <v>143</v>
      </c>
      <c r="F147" s="166">
        <v>29</v>
      </c>
      <c r="G147" s="81">
        <f t="shared" ref="G147:G148" si="60">F147*E147</f>
        <v>4147</v>
      </c>
      <c r="H147" s="235">
        <v>45200</v>
      </c>
      <c r="I147" s="235"/>
      <c r="J147" s="236"/>
      <c r="K147" s="166"/>
      <c r="L147" s="180"/>
      <c r="M147" s="237">
        <v>1319</v>
      </c>
      <c r="N147" s="235">
        <v>44160</v>
      </c>
      <c r="O147" s="80">
        <f t="shared" ref="O147:O148" si="61">F147+K147-W147</f>
        <v>0</v>
      </c>
      <c r="P147" s="81">
        <f t="shared" ref="P147:P148" si="62">O147*E147</f>
        <v>0</v>
      </c>
      <c r="Q147" s="79"/>
      <c r="R147" s="79"/>
      <c r="S147" s="79"/>
      <c r="T147" s="79"/>
      <c r="U147" s="79"/>
      <c r="V147" s="79"/>
      <c r="W147" s="166">
        <v>29</v>
      </c>
      <c r="X147" s="81">
        <f t="shared" ref="X147:X148" si="63">W147*E147</f>
        <v>4147</v>
      </c>
      <c r="Y147" s="37">
        <f t="shared" si="53"/>
        <v>0</v>
      </c>
      <c r="Z147" s="70"/>
      <c r="AA147" s="70"/>
      <c r="AB147" s="70"/>
      <c r="AC147" s="70"/>
      <c r="AD147" s="70"/>
      <c r="AE147" s="70"/>
      <c r="AF147" s="70"/>
      <c r="AG147" s="70"/>
      <c r="AH147" s="70"/>
      <c r="AI147" s="70"/>
      <c r="AJ147" s="70"/>
      <c r="AK147" s="70"/>
      <c r="AL147" s="70"/>
      <c r="AM147" s="70"/>
    </row>
    <row r="148" spans="1:39" s="35" customFormat="1" ht="35.25" customHeight="1">
      <c r="A148" s="174">
        <v>2</v>
      </c>
      <c r="B148" s="175" t="s">
        <v>496</v>
      </c>
      <c r="C148" s="233" t="s">
        <v>13</v>
      </c>
      <c r="D148" s="233" t="s">
        <v>1955</v>
      </c>
      <c r="E148" s="180">
        <v>57.78</v>
      </c>
      <c r="F148" s="166">
        <v>50</v>
      </c>
      <c r="G148" s="81">
        <f t="shared" si="60"/>
        <v>2889</v>
      </c>
      <c r="H148" s="235">
        <v>44866</v>
      </c>
      <c r="I148" s="235"/>
      <c r="J148" s="236"/>
      <c r="K148" s="166"/>
      <c r="L148" s="180"/>
      <c r="M148" s="237">
        <v>1323</v>
      </c>
      <c r="N148" s="235">
        <v>44161</v>
      </c>
      <c r="O148" s="80">
        <f t="shared" si="61"/>
        <v>0</v>
      </c>
      <c r="P148" s="81">
        <f t="shared" si="62"/>
        <v>0</v>
      </c>
      <c r="Q148" s="79"/>
      <c r="R148" s="79"/>
      <c r="S148" s="79"/>
      <c r="T148" s="79"/>
      <c r="U148" s="79"/>
      <c r="V148" s="79"/>
      <c r="W148" s="166">
        <v>50</v>
      </c>
      <c r="X148" s="81">
        <f t="shared" si="63"/>
        <v>2889</v>
      </c>
      <c r="Y148" s="37">
        <f t="shared" si="53"/>
        <v>0</v>
      </c>
      <c r="Z148" s="70"/>
      <c r="AA148" s="70"/>
      <c r="AB148" s="70"/>
      <c r="AC148" s="70"/>
      <c r="AD148" s="70"/>
      <c r="AE148" s="70"/>
      <c r="AF148" s="70"/>
      <c r="AG148" s="70"/>
      <c r="AH148" s="70"/>
      <c r="AI148" s="70"/>
      <c r="AJ148" s="70"/>
      <c r="AK148" s="70"/>
      <c r="AL148" s="70"/>
      <c r="AM148" s="70"/>
    </row>
    <row r="149" spans="1:39" s="29" customFormat="1" ht="20.25" customHeight="1">
      <c r="A149" s="166"/>
      <c r="B149" s="167" t="s">
        <v>33</v>
      </c>
      <c r="C149" s="141"/>
      <c r="D149" s="168"/>
      <c r="E149" s="168"/>
      <c r="F149" s="169"/>
      <c r="G149" s="168">
        <f>SUM(G147:G148)</f>
        <v>7036</v>
      </c>
      <c r="H149" s="170"/>
      <c r="I149" s="170"/>
      <c r="J149" s="171"/>
      <c r="K149" s="141"/>
      <c r="L149" s="168">
        <f>SUM(L147:L148)</f>
        <v>0</v>
      </c>
      <c r="M149" s="18"/>
      <c r="N149" s="170"/>
      <c r="O149" s="169"/>
      <c r="P149" s="168">
        <f>SUM(P147:P148)</f>
        <v>0</v>
      </c>
      <c r="Q149" s="172"/>
      <c r="R149" s="172"/>
      <c r="S149" s="173"/>
      <c r="T149" s="172"/>
      <c r="U149" s="140"/>
      <c r="V149" s="172"/>
      <c r="W149" s="169"/>
      <c r="X149" s="168">
        <f>SUM(X147:X148)</f>
        <v>7036</v>
      </c>
      <c r="Y149" s="37">
        <f t="shared" si="53"/>
        <v>0</v>
      </c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</row>
    <row r="150" spans="1:39" s="29" customFormat="1" ht="27" customHeight="1">
      <c r="A150" s="766" t="s">
        <v>222</v>
      </c>
      <c r="B150" s="767"/>
      <c r="C150" s="767"/>
      <c r="D150" s="767"/>
      <c r="E150" s="767"/>
      <c r="F150" s="767"/>
      <c r="G150" s="767"/>
      <c r="H150" s="767"/>
      <c r="I150" s="767"/>
      <c r="J150" s="767"/>
      <c r="K150" s="767"/>
      <c r="L150" s="767"/>
      <c r="M150" s="767"/>
      <c r="N150" s="767"/>
      <c r="O150" s="767"/>
      <c r="P150" s="767"/>
      <c r="Q150" s="767"/>
      <c r="R150" s="767"/>
      <c r="S150" s="767"/>
      <c r="T150" s="767"/>
      <c r="U150" s="767"/>
      <c r="V150" s="767"/>
      <c r="W150" s="767"/>
      <c r="X150" s="768"/>
      <c r="Y150" s="37">
        <f t="shared" si="53"/>
        <v>0</v>
      </c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</row>
    <row r="151" spans="1:39" s="69" customFormat="1" ht="53.25" customHeight="1">
      <c r="A151" s="95">
        <v>1</v>
      </c>
      <c r="B151" s="257" t="s">
        <v>1148</v>
      </c>
      <c r="C151" s="95" t="s">
        <v>30</v>
      </c>
      <c r="D151" s="154"/>
      <c r="E151" s="145">
        <v>45742.5</v>
      </c>
      <c r="F151" s="95">
        <v>3</v>
      </c>
      <c r="G151" s="99">
        <f t="shared" ref="G151:G211" si="64">F151*E151</f>
        <v>137227.5</v>
      </c>
      <c r="H151" s="150"/>
      <c r="I151" s="96"/>
      <c r="J151" s="258"/>
      <c r="K151" s="95"/>
      <c r="L151" s="99"/>
      <c r="M151" s="95">
        <v>248</v>
      </c>
      <c r="N151" s="259">
        <v>43893</v>
      </c>
      <c r="O151" s="95">
        <f t="shared" ref="O151:O211" si="65">F151+K151-W151</f>
        <v>0</v>
      </c>
      <c r="P151" s="99">
        <f t="shared" ref="P151:P211" si="66">O151*E151</f>
        <v>0</v>
      </c>
      <c r="Q151" s="95"/>
      <c r="R151" s="95"/>
      <c r="S151" s="95"/>
      <c r="T151" s="95"/>
      <c r="U151" s="95"/>
      <c r="V151" s="95"/>
      <c r="W151" s="95">
        <v>3</v>
      </c>
      <c r="X151" s="196">
        <f t="shared" ref="X151:X211" si="67">W151*E151</f>
        <v>137227.5</v>
      </c>
      <c r="Y151" s="76">
        <f t="shared" si="53"/>
        <v>0</v>
      </c>
      <c r="Z151" s="64"/>
      <c r="AA151" s="64"/>
      <c r="AB151" s="64"/>
      <c r="AC151" s="64"/>
      <c r="AD151" s="64"/>
      <c r="AE151" s="64"/>
      <c r="AF151" s="64"/>
      <c r="AG151" s="64"/>
      <c r="AH151" s="64"/>
      <c r="AI151" s="64"/>
      <c r="AJ151" s="64"/>
      <c r="AK151" s="64"/>
      <c r="AL151" s="64"/>
      <c r="AM151" s="64"/>
    </row>
    <row r="152" spans="1:39" s="69" customFormat="1" ht="53.25" customHeight="1">
      <c r="A152" s="95">
        <v>2</v>
      </c>
      <c r="B152" s="257" t="s">
        <v>1149</v>
      </c>
      <c r="C152" s="95" t="s">
        <v>30</v>
      </c>
      <c r="D152" s="154"/>
      <c r="E152" s="145">
        <v>20437</v>
      </c>
      <c r="F152" s="95">
        <v>6</v>
      </c>
      <c r="G152" s="99">
        <f t="shared" si="64"/>
        <v>122622</v>
      </c>
      <c r="H152" s="150"/>
      <c r="I152" s="96"/>
      <c r="J152" s="260"/>
      <c r="K152" s="95"/>
      <c r="L152" s="99"/>
      <c r="M152" s="95">
        <v>248</v>
      </c>
      <c r="N152" s="259">
        <v>43893</v>
      </c>
      <c r="O152" s="95">
        <f t="shared" si="65"/>
        <v>2</v>
      </c>
      <c r="P152" s="99">
        <f t="shared" si="66"/>
        <v>40874</v>
      </c>
      <c r="Q152" s="95"/>
      <c r="R152" s="95"/>
      <c r="S152" s="95"/>
      <c r="T152" s="95"/>
      <c r="U152" s="95"/>
      <c r="V152" s="95"/>
      <c r="W152" s="95">
        <v>4</v>
      </c>
      <c r="X152" s="196">
        <f t="shared" si="67"/>
        <v>81748</v>
      </c>
      <c r="Y152" s="76">
        <f t="shared" si="53"/>
        <v>0</v>
      </c>
      <c r="Z152" s="64"/>
      <c r="AA152" s="64"/>
      <c r="AB152" s="64"/>
      <c r="AC152" s="64"/>
      <c r="AD152" s="64"/>
      <c r="AE152" s="64"/>
      <c r="AF152" s="64"/>
      <c r="AG152" s="64"/>
      <c r="AH152" s="64"/>
      <c r="AI152" s="64"/>
      <c r="AJ152" s="64"/>
      <c r="AK152" s="64"/>
      <c r="AL152" s="64"/>
      <c r="AM152" s="64"/>
    </row>
    <row r="153" spans="1:39" s="69" customFormat="1" ht="66.75" customHeight="1">
      <c r="A153" s="95">
        <v>3</v>
      </c>
      <c r="B153" s="257" t="s">
        <v>1150</v>
      </c>
      <c r="C153" s="95" t="s">
        <v>30</v>
      </c>
      <c r="D153" s="154"/>
      <c r="E153" s="145">
        <v>23700</v>
      </c>
      <c r="F153" s="95">
        <v>7</v>
      </c>
      <c r="G153" s="99">
        <f t="shared" si="64"/>
        <v>165900</v>
      </c>
      <c r="H153" s="150"/>
      <c r="I153" s="96"/>
      <c r="J153" s="258"/>
      <c r="K153" s="95"/>
      <c r="L153" s="99"/>
      <c r="M153" s="95">
        <v>248</v>
      </c>
      <c r="N153" s="259">
        <v>43893</v>
      </c>
      <c r="O153" s="95">
        <f t="shared" si="65"/>
        <v>0</v>
      </c>
      <c r="P153" s="99">
        <f t="shared" si="66"/>
        <v>0</v>
      </c>
      <c r="Q153" s="95"/>
      <c r="R153" s="95"/>
      <c r="S153" s="95"/>
      <c r="T153" s="95"/>
      <c r="U153" s="95"/>
      <c r="V153" s="95"/>
      <c r="W153" s="95">
        <v>7</v>
      </c>
      <c r="X153" s="196">
        <f t="shared" si="67"/>
        <v>165900</v>
      </c>
      <c r="Y153" s="76">
        <f t="shared" si="53"/>
        <v>0</v>
      </c>
      <c r="Z153" s="64"/>
      <c r="AA153" s="64"/>
      <c r="AB153" s="64"/>
      <c r="AC153" s="64"/>
      <c r="AD153" s="64"/>
      <c r="AE153" s="64"/>
      <c r="AF153" s="64"/>
      <c r="AG153" s="64"/>
      <c r="AH153" s="64"/>
      <c r="AI153" s="64"/>
      <c r="AJ153" s="64"/>
      <c r="AK153" s="64"/>
      <c r="AL153" s="64"/>
      <c r="AM153" s="64"/>
    </row>
    <row r="154" spans="1:39" s="69" customFormat="1" ht="53.25" customHeight="1">
      <c r="A154" s="95">
        <v>4</v>
      </c>
      <c r="B154" s="257" t="s">
        <v>1148</v>
      </c>
      <c r="C154" s="95" t="s">
        <v>30</v>
      </c>
      <c r="D154" s="154"/>
      <c r="E154" s="261">
        <v>45742.5</v>
      </c>
      <c r="F154" s="95">
        <v>4</v>
      </c>
      <c r="G154" s="99">
        <f t="shared" si="64"/>
        <v>182970</v>
      </c>
      <c r="H154" s="150"/>
      <c r="I154" s="96"/>
      <c r="J154" s="258"/>
      <c r="K154" s="95"/>
      <c r="L154" s="99"/>
      <c r="M154" s="95">
        <v>459</v>
      </c>
      <c r="N154" s="259">
        <v>43944</v>
      </c>
      <c r="O154" s="95">
        <f t="shared" si="65"/>
        <v>4</v>
      </c>
      <c r="P154" s="99">
        <f t="shared" si="66"/>
        <v>182970</v>
      </c>
      <c r="Q154" s="95"/>
      <c r="R154" s="95"/>
      <c r="S154" s="95"/>
      <c r="T154" s="95"/>
      <c r="U154" s="95"/>
      <c r="V154" s="95"/>
      <c r="W154" s="95">
        <v>0</v>
      </c>
      <c r="X154" s="196">
        <f t="shared" si="67"/>
        <v>0</v>
      </c>
      <c r="Y154" s="76">
        <f t="shared" si="53"/>
        <v>0</v>
      </c>
      <c r="Z154" s="64"/>
      <c r="AA154" s="64"/>
      <c r="AB154" s="64"/>
      <c r="AC154" s="64"/>
      <c r="AD154" s="64"/>
      <c r="AE154" s="64"/>
      <c r="AF154" s="64"/>
      <c r="AG154" s="64"/>
      <c r="AH154" s="64"/>
      <c r="AI154" s="64"/>
      <c r="AJ154" s="64"/>
      <c r="AK154" s="64"/>
      <c r="AL154" s="64"/>
      <c r="AM154" s="64"/>
    </row>
    <row r="155" spans="1:39" s="69" customFormat="1" ht="35.25" customHeight="1">
      <c r="A155" s="95">
        <v>5</v>
      </c>
      <c r="B155" s="262" t="s">
        <v>1151</v>
      </c>
      <c r="C155" s="95" t="s">
        <v>30</v>
      </c>
      <c r="D155" s="154"/>
      <c r="E155" s="261">
        <v>27900</v>
      </c>
      <c r="F155" s="95">
        <v>9</v>
      </c>
      <c r="G155" s="99">
        <f t="shared" si="64"/>
        <v>251100</v>
      </c>
      <c r="H155" s="150"/>
      <c r="I155" s="96"/>
      <c r="J155" s="258"/>
      <c r="K155" s="95"/>
      <c r="L155" s="99"/>
      <c r="M155" s="95">
        <v>459</v>
      </c>
      <c r="N155" s="259">
        <v>43944</v>
      </c>
      <c r="O155" s="95">
        <f t="shared" si="65"/>
        <v>3</v>
      </c>
      <c r="P155" s="99">
        <f t="shared" si="66"/>
        <v>83700</v>
      </c>
      <c r="Q155" s="95"/>
      <c r="R155" s="95"/>
      <c r="S155" s="95"/>
      <c r="T155" s="95"/>
      <c r="U155" s="95"/>
      <c r="V155" s="95"/>
      <c r="W155" s="95">
        <v>6</v>
      </c>
      <c r="X155" s="196">
        <f t="shared" si="67"/>
        <v>167400</v>
      </c>
      <c r="Y155" s="76">
        <f t="shared" si="53"/>
        <v>0</v>
      </c>
      <c r="Z155" s="64"/>
      <c r="AA155" s="64"/>
      <c r="AB155" s="64"/>
      <c r="AC155" s="64"/>
      <c r="AD155" s="64"/>
      <c r="AE155" s="64"/>
      <c r="AF155" s="64"/>
      <c r="AG155" s="64"/>
      <c r="AH155" s="64"/>
      <c r="AI155" s="64"/>
      <c r="AJ155" s="64"/>
      <c r="AK155" s="64"/>
      <c r="AL155" s="64"/>
      <c r="AM155" s="64"/>
    </row>
    <row r="156" spans="1:39" s="69" customFormat="1" ht="52.5" customHeight="1">
      <c r="A156" s="95">
        <v>6</v>
      </c>
      <c r="B156" s="257" t="s">
        <v>1152</v>
      </c>
      <c r="C156" s="95" t="s">
        <v>30</v>
      </c>
      <c r="D156" s="154"/>
      <c r="E156" s="263">
        <v>23786.1</v>
      </c>
      <c r="F156" s="95">
        <v>27</v>
      </c>
      <c r="G156" s="99">
        <f t="shared" si="64"/>
        <v>642224.69999999995</v>
      </c>
      <c r="H156" s="150"/>
      <c r="I156" s="96"/>
      <c r="J156" s="258"/>
      <c r="K156" s="95"/>
      <c r="L156" s="99"/>
      <c r="M156" s="95">
        <v>459</v>
      </c>
      <c r="N156" s="259">
        <v>43944</v>
      </c>
      <c r="O156" s="95">
        <f t="shared" si="65"/>
        <v>2</v>
      </c>
      <c r="P156" s="99">
        <f t="shared" si="66"/>
        <v>47572.2</v>
      </c>
      <c r="Q156" s="95"/>
      <c r="R156" s="95"/>
      <c r="S156" s="95"/>
      <c r="T156" s="95"/>
      <c r="U156" s="95"/>
      <c r="V156" s="95"/>
      <c r="W156" s="95">
        <v>25</v>
      </c>
      <c r="X156" s="196">
        <f t="shared" si="67"/>
        <v>594652.5</v>
      </c>
      <c r="Y156" s="76">
        <f t="shared" si="53"/>
        <v>0</v>
      </c>
      <c r="Z156" s="64"/>
      <c r="AA156" s="64"/>
      <c r="AB156" s="64"/>
      <c r="AC156" s="64"/>
      <c r="AD156" s="64"/>
      <c r="AE156" s="64"/>
      <c r="AF156" s="64"/>
      <c r="AG156" s="64"/>
      <c r="AH156" s="64"/>
      <c r="AI156" s="64"/>
      <c r="AJ156" s="64"/>
      <c r="AK156" s="64"/>
      <c r="AL156" s="64"/>
      <c r="AM156" s="64"/>
    </row>
    <row r="157" spans="1:39" s="69" customFormat="1" ht="52.5" customHeight="1">
      <c r="A157" s="95">
        <v>7</v>
      </c>
      <c r="B157" s="257" t="s">
        <v>1149</v>
      </c>
      <c r="C157" s="95" t="s">
        <v>30</v>
      </c>
      <c r="D157" s="154"/>
      <c r="E157" s="145">
        <v>22470</v>
      </c>
      <c r="F157" s="95">
        <v>3</v>
      </c>
      <c r="G157" s="99">
        <f t="shared" si="64"/>
        <v>67410</v>
      </c>
      <c r="H157" s="150"/>
      <c r="I157" s="96"/>
      <c r="J157" s="260"/>
      <c r="K157" s="95"/>
      <c r="L157" s="99"/>
      <c r="M157" s="95">
        <v>1253</v>
      </c>
      <c r="N157" s="259">
        <v>44152</v>
      </c>
      <c r="O157" s="95">
        <f t="shared" si="65"/>
        <v>0</v>
      </c>
      <c r="P157" s="99">
        <f t="shared" si="66"/>
        <v>0</v>
      </c>
      <c r="Q157" s="95"/>
      <c r="R157" s="95"/>
      <c r="S157" s="95"/>
      <c r="T157" s="95"/>
      <c r="U157" s="95"/>
      <c r="V157" s="95"/>
      <c r="W157" s="95">
        <v>3</v>
      </c>
      <c r="X157" s="196">
        <f t="shared" si="67"/>
        <v>67410</v>
      </c>
      <c r="Y157" s="76">
        <f t="shared" si="53"/>
        <v>0</v>
      </c>
      <c r="Z157" s="64"/>
      <c r="AA157" s="64"/>
      <c r="AB157" s="64"/>
      <c r="AC157" s="64"/>
      <c r="AD157" s="64"/>
      <c r="AE157" s="64"/>
      <c r="AF157" s="64"/>
      <c r="AG157" s="64"/>
      <c r="AH157" s="64"/>
      <c r="AI157" s="64"/>
      <c r="AJ157" s="64"/>
      <c r="AK157" s="64"/>
      <c r="AL157" s="64"/>
      <c r="AM157" s="64"/>
    </row>
    <row r="158" spans="1:39" s="69" customFormat="1" ht="52.5" customHeight="1">
      <c r="A158" s="95">
        <v>8</v>
      </c>
      <c r="B158" s="257" t="s">
        <v>1148</v>
      </c>
      <c r="C158" s="95" t="s">
        <v>30</v>
      </c>
      <c r="D158" s="154"/>
      <c r="E158" s="145">
        <v>45444.43</v>
      </c>
      <c r="F158" s="95">
        <v>3</v>
      </c>
      <c r="G158" s="99">
        <f t="shared" si="64"/>
        <v>136333.29</v>
      </c>
      <c r="H158" s="150"/>
      <c r="I158" s="96"/>
      <c r="J158" s="258"/>
      <c r="K158" s="95"/>
      <c r="L158" s="99"/>
      <c r="M158" s="95">
        <v>1253</v>
      </c>
      <c r="N158" s="259">
        <v>44152</v>
      </c>
      <c r="O158" s="95">
        <f t="shared" si="65"/>
        <v>1</v>
      </c>
      <c r="P158" s="99">
        <f t="shared" si="66"/>
        <v>45444.43</v>
      </c>
      <c r="Q158" s="95"/>
      <c r="R158" s="95"/>
      <c r="S158" s="95"/>
      <c r="T158" s="95"/>
      <c r="U158" s="95"/>
      <c r="V158" s="95"/>
      <c r="W158" s="95">
        <v>2</v>
      </c>
      <c r="X158" s="196">
        <f t="shared" si="67"/>
        <v>90888.86</v>
      </c>
      <c r="Y158" s="76">
        <f t="shared" si="53"/>
        <v>0</v>
      </c>
      <c r="Z158" s="64"/>
      <c r="AA158" s="64"/>
      <c r="AB158" s="64"/>
      <c r="AC158" s="64"/>
      <c r="AD158" s="64"/>
      <c r="AE158" s="64"/>
      <c r="AF158" s="64"/>
      <c r="AG158" s="64"/>
      <c r="AH158" s="64"/>
      <c r="AI158" s="64"/>
      <c r="AJ158" s="64"/>
      <c r="AK158" s="64"/>
      <c r="AL158" s="64"/>
      <c r="AM158" s="64"/>
    </row>
    <row r="159" spans="1:39" s="69" customFormat="1" ht="52.5" customHeight="1">
      <c r="A159" s="95">
        <v>9</v>
      </c>
      <c r="B159" s="257" t="s">
        <v>1148</v>
      </c>
      <c r="C159" s="95" t="s">
        <v>30</v>
      </c>
      <c r="D159" s="154"/>
      <c r="E159" s="145">
        <v>45689</v>
      </c>
      <c r="F159" s="95">
        <v>4</v>
      </c>
      <c r="G159" s="99">
        <f t="shared" si="64"/>
        <v>182756</v>
      </c>
      <c r="H159" s="150"/>
      <c r="I159" s="96"/>
      <c r="J159" s="258"/>
      <c r="K159" s="95"/>
      <c r="L159" s="99"/>
      <c r="M159" s="95">
        <v>1253</v>
      </c>
      <c r="N159" s="259">
        <v>44152</v>
      </c>
      <c r="O159" s="95">
        <f t="shared" si="65"/>
        <v>4</v>
      </c>
      <c r="P159" s="99">
        <f t="shared" si="66"/>
        <v>182756</v>
      </c>
      <c r="Q159" s="95"/>
      <c r="R159" s="95"/>
      <c r="S159" s="95"/>
      <c r="T159" s="95"/>
      <c r="U159" s="95"/>
      <c r="V159" s="95"/>
      <c r="W159" s="95">
        <v>0</v>
      </c>
      <c r="X159" s="196">
        <f t="shared" si="67"/>
        <v>0</v>
      </c>
      <c r="Y159" s="76">
        <f t="shared" si="53"/>
        <v>0</v>
      </c>
      <c r="Z159" s="64"/>
      <c r="AA159" s="64"/>
      <c r="AB159" s="64"/>
      <c r="AC159" s="64"/>
      <c r="AD159" s="64"/>
      <c r="AE159" s="64"/>
      <c r="AF159" s="64"/>
      <c r="AG159" s="64"/>
      <c r="AH159" s="64"/>
      <c r="AI159" s="64"/>
      <c r="AJ159" s="64"/>
      <c r="AK159" s="64"/>
      <c r="AL159" s="64"/>
      <c r="AM159" s="64"/>
    </row>
    <row r="160" spans="1:39" s="69" customFormat="1" ht="56.25" customHeight="1">
      <c r="A160" s="95">
        <v>10</v>
      </c>
      <c r="B160" s="257" t="s">
        <v>1153</v>
      </c>
      <c r="C160" s="95" t="s">
        <v>30</v>
      </c>
      <c r="D160" s="154"/>
      <c r="E160" s="145">
        <v>44709.95</v>
      </c>
      <c r="F160" s="95">
        <v>69</v>
      </c>
      <c r="G160" s="99">
        <f t="shared" si="64"/>
        <v>3084986.55</v>
      </c>
      <c r="H160" s="150"/>
      <c r="I160" s="96"/>
      <c r="J160" s="258"/>
      <c r="K160" s="95"/>
      <c r="L160" s="99"/>
      <c r="M160" s="95">
        <v>1253</v>
      </c>
      <c r="N160" s="259">
        <v>44152</v>
      </c>
      <c r="O160" s="95">
        <f t="shared" si="65"/>
        <v>10</v>
      </c>
      <c r="P160" s="99">
        <f t="shared" si="66"/>
        <v>447099.5</v>
      </c>
      <c r="Q160" s="95"/>
      <c r="R160" s="95"/>
      <c r="S160" s="95"/>
      <c r="T160" s="95"/>
      <c r="U160" s="95"/>
      <c r="V160" s="95"/>
      <c r="W160" s="95">
        <v>59</v>
      </c>
      <c r="X160" s="196">
        <f t="shared" si="67"/>
        <v>2637887.0499999998</v>
      </c>
      <c r="Y160" s="76">
        <f t="shared" si="53"/>
        <v>0</v>
      </c>
      <c r="Z160" s="64"/>
      <c r="AA160" s="64"/>
      <c r="AB160" s="64"/>
      <c r="AC160" s="64"/>
      <c r="AD160" s="64"/>
      <c r="AE160" s="64"/>
      <c r="AF160" s="64"/>
      <c r="AG160" s="64"/>
      <c r="AH160" s="64"/>
      <c r="AI160" s="64"/>
      <c r="AJ160" s="64"/>
      <c r="AK160" s="64"/>
      <c r="AL160" s="64"/>
      <c r="AM160" s="64"/>
    </row>
    <row r="161" spans="1:39" s="69" customFormat="1" ht="52.5" customHeight="1">
      <c r="A161" s="95">
        <v>11</v>
      </c>
      <c r="B161" s="257" t="s">
        <v>1154</v>
      </c>
      <c r="C161" s="95" t="s">
        <v>30</v>
      </c>
      <c r="D161" s="154"/>
      <c r="E161" s="145">
        <v>43014</v>
      </c>
      <c r="F161" s="95">
        <v>2</v>
      </c>
      <c r="G161" s="99">
        <f t="shared" si="64"/>
        <v>86028</v>
      </c>
      <c r="H161" s="150"/>
      <c r="I161" s="96"/>
      <c r="J161" s="258"/>
      <c r="K161" s="95"/>
      <c r="L161" s="99"/>
      <c r="M161" s="95">
        <v>1385</v>
      </c>
      <c r="N161" s="259">
        <v>44177</v>
      </c>
      <c r="O161" s="95">
        <f t="shared" si="65"/>
        <v>0</v>
      </c>
      <c r="P161" s="99">
        <f t="shared" si="66"/>
        <v>0</v>
      </c>
      <c r="Q161" s="95"/>
      <c r="R161" s="95"/>
      <c r="S161" s="95"/>
      <c r="T161" s="95"/>
      <c r="U161" s="95"/>
      <c r="V161" s="95"/>
      <c r="W161" s="95">
        <v>2</v>
      </c>
      <c r="X161" s="196">
        <f t="shared" si="67"/>
        <v>86028</v>
      </c>
      <c r="Y161" s="76">
        <f t="shared" si="53"/>
        <v>0</v>
      </c>
      <c r="Z161" s="64"/>
      <c r="AA161" s="64"/>
      <c r="AB161" s="64"/>
      <c r="AC161" s="64"/>
      <c r="AD161" s="64"/>
      <c r="AE161" s="64"/>
      <c r="AF161" s="64"/>
      <c r="AG161" s="64"/>
      <c r="AH161" s="64"/>
      <c r="AI161" s="64"/>
      <c r="AJ161" s="64"/>
      <c r="AK161" s="64"/>
      <c r="AL161" s="64"/>
      <c r="AM161" s="64"/>
    </row>
    <row r="162" spans="1:39" s="69" customFormat="1" ht="89.25" customHeight="1">
      <c r="A162" s="95">
        <v>12</v>
      </c>
      <c r="B162" s="189" t="s">
        <v>464</v>
      </c>
      <c r="C162" s="95" t="s">
        <v>465</v>
      </c>
      <c r="D162" s="93" t="s">
        <v>466</v>
      </c>
      <c r="E162" s="94">
        <v>619.67999999999995</v>
      </c>
      <c r="F162" s="95">
        <v>324</v>
      </c>
      <c r="G162" s="99">
        <f t="shared" si="64"/>
        <v>200776.31999999998</v>
      </c>
      <c r="H162" s="96"/>
      <c r="I162" s="215"/>
      <c r="J162" s="93"/>
      <c r="K162" s="98"/>
      <c r="L162" s="99"/>
      <c r="M162" s="100" t="s">
        <v>469</v>
      </c>
      <c r="N162" s="215" t="s">
        <v>470</v>
      </c>
      <c r="O162" s="101">
        <f t="shared" si="65"/>
        <v>0</v>
      </c>
      <c r="P162" s="102">
        <f t="shared" si="66"/>
        <v>0</v>
      </c>
      <c r="Q162" s="103"/>
      <c r="R162" s="104"/>
      <c r="S162" s="104"/>
      <c r="T162" s="104"/>
      <c r="U162" s="104"/>
      <c r="V162" s="104"/>
      <c r="W162" s="95">
        <v>324</v>
      </c>
      <c r="X162" s="102">
        <f t="shared" si="67"/>
        <v>200776.31999999998</v>
      </c>
      <c r="Y162" s="76">
        <f t="shared" si="53"/>
        <v>0</v>
      </c>
      <c r="Z162" s="64"/>
      <c r="AA162" s="64"/>
      <c r="AB162" s="64"/>
      <c r="AC162" s="64"/>
      <c r="AD162" s="64"/>
      <c r="AE162" s="64"/>
      <c r="AF162" s="64"/>
      <c r="AG162" s="64"/>
      <c r="AH162" s="64"/>
      <c r="AI162" s="64"/>
      <c r="AJ162" s="64"/>
      <c r="AK162" s="64"/>
      <c r="AL162" s="64"/>
      <c r="AM162" s="64"/>
    </row>
    <row r="163" spans="1:39" s="69" customFormat="1" ht="31.5" customHeight="1">
      <c r="A163" s="95">
        <v>13</v>
      </c>
      <c r="B163" s="264" t="s">
        <v>502</v>
      </c>
      <c r="C163" s="95" t="s">
        <v>38</v>
      </c>
      <c r="D163" s="95"/>
      <c r="E163" s="99">
        <v>454</v>
      </c>
      <c r="F163" s="154">
        <v>4</v>
      </c>
      <c r="G163" s="99">
        <f t="shared" si="64"/>
        <v>1816</v>
      </c>
      <c r="H163" s="96">
        <v>44866</v>
      </c>
      <c r="I163" s="96">
        <v>44188</v>
      </c>
      <c r="J163" s="95" t="s">
        <v>1656</v>
      </c>
      <c r="K163" s="144"/>
      <c r="L163" s="99"/>
      <c r="M163" s="95">
        <v>1426</v>
      </c>
      <c r="N163" s="96">
        <v>44183</v>
      </c>
      <c r="O163" s="144">
        <f t="shared" si="65"/>
        <v>0</v>
      </c>
      <c r="P163" s="99">
        <f t="shared" si="66"/>
        <v>0</v>
      </c>
      <c r="Q163" s="95"/>
      <c r="R163" s="95"/>
      <c r="S163" s="95"/>
      <c r="T163" s="95"/>
      <c r="U163" s="95"/>
      <c r="V163" s="95"/>
      <c r="W163" s="154">
        <v>4</v>
      </c>
      <c r="X163" s="99">
        <f t="shared" si="67"/>
        <v>1816</v>
      </c>
      <c r="Y163" s="76">
        <f t="shared" si="53"/>
        <v>0</v>
      </c>
      <c r="Z163" s="64"/>
      <c r="AA163" s="64"/>
      <c r="AB163" s="64"/>
      <c r="AC163" s="64"/>
      <c r="AD163" s="64"/>
      <c r="AE163" s="64"/>
      <c r="AF163" s="64"/>
      <c r="AG163" s="64"/>
      <c r="AH163" s="64"/>
      <c r="AI163" s="64"/>
      <c r="AJ163" s="64"/>
      <c r="AK163" s="64"/>
      <c r="AL163" s="64"/>
      <c r="AM163" s="64"/>
    </row>
    <row r="164" spans="1:39" s="69" customFormat="1" ht="31.5" customHeight="1">
      <c r="A164" s="95">
        <v>14</v>
      </c>
      <c r="B164" s="264" t="s">
        <v>1657</v>
      </c>
      <c r="C164" s="95" t="s">
        <v>27</v>
      </c>
      <c r="D164" s="95"/>
      <c r="E164" s="99">
        <v>1363</v>
      </c>
      <c r="F164" s="154">
        <v>7</v>
      </c>
      <c r="G164" s="99">
        <f t="shared" si="64"/>
        <v>9541</v>
      </c>
      <c r="H164" s="96">
        <v>44562</v>
      </c>
      <c r="I164" s="96">
        <v>44188</v>
      </c>
      <c r="J164" s="95" t="s">
        <v>1656</v>
      </c>
      <c r="K164" s="144"/>
      <c r="L164" s="99"/>
      <c r="M164" s="95">
        <v>1426</v>
      </c>
      <c r="N164" s="96">
        <v>44183</v>
      </c>
      <c r="O164" s="144">
        <f t="shared" si="65"/>
        <v>0</v>
      </c>
      <c r="P164" s="99">
        <f t="shared" si="66"/>
        <v>0</v>
      </c>
      <c r="Q164" s="95"/>
      <c r="R164" s="95"/>
      <c r="S164" s="95"/>
      <c r="T164" s="95"/>
      <c r="U164" s="95"/>
      <c r="V164" s="95"/>
      <c r="W164" s="154">
        <v>7</v>
      </c>
      <c r="X164" s="99">
        <f t="shared" si="67"/>
        <v>9541</v>
      </c>
      <c r="Y164" s="76">
        <f t="shared" si="53"/>
        <v>0</v>
      </c>
      <c r="Z164" s="64"/>
      <c r="AA164" s="64"/>
      <c r="AB164" s="64"/>
      <c r="AC164" s="64"/>
      <c r="AD164" s="64"/>
      <c r="AE164" s="64"/>
      <c r="AF164" s="64"/>
      <c r="AG164" s="64"/>
      <c r="AH164" s="64"/>
      <c r="AI164" s="64"/>
      <c r="AJ164" s="64"/>
      <c r="AK164" s="64"/>
      <c r="AL164" s="64"/>
      <c r="AM164" s="64"/>
    </row>
    <row r="165" spans="1:39" s="69" customFormat="1" ht="31.5" customHeight="1">
      <c r="A165" s="95">
        <v>15</v>
      </c>
      <c r="B165" s="265" t="s">
        <v>507</v>
      </c>
      <c r="C165" s="95" t="s">
        <v>27</v>
      </c>
      <c r="D165" s="95"/>
      <c r="E165" s="99">
        <v>128</v>
      </c>
      <c r="F165" s="154">
        <v>8</v>
      </c>
      <c r="G165" s="99">
        <f t="shared" si="64"/>
        <v>1024</v>
      </c>
      <c r="H165" s="96">
        <v>45231</v>
      </c>
      <c r="I165" s="96">
        <v>44188</v>
      </c>
      <c r="J165" s="95" t="s">
        <v>1656</v>
      </c>
      <c r="K165" s="144"/>
      <c r="L165" s="99"/>
      <c r="M165" s="95">
        <v>1426</v>
      </c>
      <c r="N165" s="96">
        <v>44183</v>
      </c>
      <c r="O165" s="144">
        <f t="shared" si="65"/>
        <v>0</v>
      </c>
      <c r="P165" s="99">
        <f t="shared" si="66"/>
        <v>0</v>
      </c>
      <c r="Q165" s="95"/>
      <c r="R165" s="95"/>
      <c r="S165" s="95"/>
      <c r="T165" s="95"/>
      <c r="U165" s="95"/>
      <c r="V165" s="95"/>
      <c r="W165" s="154">
        <v>8</v>
      </c>
      <c r="X165" s="99">
        <f t="shared" si="67"/>
        <v>1024</v>
      </c>
      <c r="Y165" s="76">
        <f t="shared" si="53"/>
        <v>0</v>
      </c>
      <c r="Z165" s="64"/>
      <c r="AA165" s="64"/>
      <c r="AB165" s="64"/>
      <c r="AC165" s="64"/>
      <c r="AD165" s="64"/>
      <c r="AE165" s="64"/>
      <c r="AF165" s="64"/>
      <c r="AG165" s="64"/>
      <c r="AH165" s="64"/>
      <c r="AI165" s="64"/>
      <c r="AJ165" s="64"/>
      <c r="AK165" s="64"/>
      <c r="AL165" s="64"/>
      <c r="AM165" s="64"/>
    </row>
    <row r="166" spans="1:39" s="69" customFormat="1" ht="31.5" customHeight="1">
      <c r="A166" s="95">
        <v>16</v>
      </c>
      <c r="B166" s="265" t="s">
        <v>509</v>
      </c>
      <c r="C166" s="95" t="s">
        <v>27</v>
      </c>
      <c r="D166" s="95"/>
      <c r="E166" s="99">
        <v>1091</v>
      </c>
      <c r="F166" s="154">
        <v>4</v>
      </c>
      <c r="G166" s="99">
        <f t="shared" si="64"/>
        <v>4364</v>
      </c>
      <c r="H166" s="96">
        <v>44866</v>
      </c>
      <c r="I166" s="96">
        <v>44188</v>
      </c>
      <c r="J166" s="95" t="s">
        <v>1656</v>
      </c>
      <c r="K166" s="144"/>
      <c r="L166" s="99"/>
      <c r="M166" s="95">
        <v>1426</v>
      </c>
      <c r="N166" s="96">
        <v>44183</v>
      </c>
      <c r="O166" s="144">
        <f t="shared" si="65"/>
        <v>0</v>
      </c>
      <c r="P166" s="99">
        <f t="shared" si="66"/>
        <v>0</v>
      </c>
      <c r="Q166" s="95"/>
      <c r="R166" s="95"/>
      <c r="S166" s="95"/>
      <c r="T166" s="95"/>
      <c r="U166" s="95"/>
      <c r="V166" s="95"/>
      <c r="W166" s="154">
        <v>4</v>
      </c>
      <c r="X166" s="99">
        <f t="shared" si="67"/>
        <v>4364</v>
      </c>
      <c r="Y166" s="76">
        <f t="shared" si="53"/>
        <v>0</v>
      </c>
      <c r="Z166" s="64"/>
      <c r="AA166" s="64"/>
      <c r="AB166" s="64"/>
      <c r="AC166" s="64"/>
      <c r="AD166" s="64"/>
      <c r="AE166" s="64"/>
      <c r="AF166" s="64"/>
      <c r="AG166" s="64"/>
      <c r="AH166" s="64"/>
      <c r="AI166" s="64"/>
      <c r="AJ166" s="64"/>
      <c r="AK166" s="64"/>
      <c r="AL166" s="64"/>
      <c r="AM166" s="64"/>
    </row>
    <row r="167" spans="1:39" s="69" customFormat="1" ht="40.5" customHeight="1">
      <c r="A167" s="95">
        <v>17</v>
      </c>
      <c r="B167" s="257" t="s">
        <v>1104</v>
      </c>
      <c r="C167" s="95" t="s">
        <v>29</v>
      </c>
      <c r="D167" s="95"/>
      <c r="E167" s="99">
        <v>27978.36</v>
      </c>
      <c r="F167" s="95">
        <v>2</v>
      </c>
      <c r="G167" s="99">
        <f t="shared" si="64"/>
        <v>55956.72</v>
      </c>
      <c r="H167" s="96"/>
      <c r="I167" s="96"/>
      <c r="J167" s="215"/>
      <c r="K167" s="95"/>
      <c r="L167" s="99"/>
      <c r="M167" s="95">
        <v>1277</v>
      </c>
      <c r="N167" s="96">
        <v>44154</v>
      </c>
      <c r="O167" s="95">
        <f t="shared" si="65"/>
        <v>2</v>
      </c>
      <c r="P167" s="99">
        <f t="shared" si="66"/>
        <v>55956.72</v>
      </c>
      <c r="Q167" s="95"/>
      <c r="R167" s="95"/>
      <c r="S167" s="95"/>
      <c r="T167" s="95"/>
      <c r="U167" s="95"/>
      <c r="V167" s="95"/>
      <c r="W167" s="217">
        <v>0</v>
      </c>
      <c r="X167" s="99">
        <f t="shared" si="67"/>
        <v>0</v>
      </c>
      <c r="Y167" s="76">
        <f t="shared" si="53"/>
        <v>0</v>
      </c>
      <c r="Z167" s="64"/>
      <c r="AA167" s="64"/>
      <c r="AB167" s="64"/>
      <c r="AC167" s="64"/>
      <c r="AD167" s="64"/>
      <c r="AE167" s="64"/>
      <c r="AF167" s="64"/>
      <c r="AG167" s="64"/>
      <c r="AH167" s="64"/>
      <c r="AI167" s="64"/>
      <c r="AJ167" s="64"/>
      <c r="AK167" s="64"/>
      <c r="AL167" s="64"/>
      <c r="AM167" s="64"/>
    </row>
    <row r="168" spans="1:39" s="69" customFormat="1" ht="27.75" customHeight="1">
      <c r="A168" s="95">
        <v>18</v>
      </c>
      <c r="B168" s="189" t="s">
        <v>862</v>
      </c>
      <c r="C168" s="95" t="s">
        <v>29</v>
      </c>
      <c r="D168" s="198"/>
      <c r="E168" s="155">
        <v>749</v>
      </c>
      <c r="F168" s="95">
        <v>37</v>
      </c>
      <c r="G168" s="99">
        <f t="shared" si="64"/>
        <v>27713</v>
      </c>
      <c r="H168" s="266"/>
      <c r="I168" s="96"/>
      <c r="J168" s="215"/>
      <c r="K168" s="95"/>
      <c r="L168" s="99"/>
      <c r="M168" s="95">
        <v>1277</v>
      </c>
      <c r="N168" s="96">
        <v>44154</v>
      </c>
      <c r="O168" s="95">
        <f t="shared" si="65"/>
        <v>37</v>
      </c>
      <c r="P168" s="99">
        <f t="shared" si="66"/>
        <v>27713</v>
      </c>
      <c r="Q168" s="95"/>
      <c r="R168" s="95"/>
      <c r="S168" s="95"/>
      <c r="T168" s="95"/>
      <c r="U168" s="95"/>
      <c r="V168" s="95"/>
      <c r="W168" s="217">
        <v>0</v>
      </c>
      <c r="X168" s="99">
        <f t="shared" si="67"/>
        <v>0</v>
      </c>
      <c r="Y168" s="76">
        <f t="shared" si="53"/>
        <v>0</v>
      </c>
      <c r="Z168" s="64"/>
      <c r="AA168" s="64"/>
      <c r="AB168" s="64"/>
      <c r="AC168" s="64"/>
      <c r="AD168" s="64"/>
      <c r="AE168" s="64"/>
      <c r="AF168" s="64"/>
      <c r="AG168" s="64"/>
      <c r="AH168" s="64"/>
      <c r="AI168" s="64"/>
      <c r="AJ168" s="64"/>
      <c r="AK168" s="64"/>
      <c r="AL168" s="64"/>
      <c r="AM168" s="64"/>
    </row>
    <row r="169" spans="1:39" s="69" customFormat="1" ht="39.75" customHeight="1">
      <c r="A169" s="95">
        <v>19</v>
      </c>
      <c r="B169" s="257" t="s">
        <v>1105</v>
      </c>
      <c r="C169" s="95" t="s">
        <v>29</v>
      </c>
      <c r="D169" s="95"/>
      <c r="E169" s="99">
        <v>631.29</v>
      </c>
      <c r="F169" s="95">
        <v>74</v>
      </c>
      <c r="G169" s="99">
        <f t="shared" si="64"/>
        <v>46715.46</v>
      </c>
      <c r="H169" s="96"/>
      <c r="I169" s="96"/>
      <c r="J169" s="215"/>
      <c r="K169" s="95"/>
      <c r="L169" s="99"/>
      <c r="M169" s="95">
        <v>1277</v>
      </c>
      <c r="N169" s="96">
        <v>44154</v>
      </c>
      <c r="O169" s="95">
        <f t="shared" si="65"/>
        <v>41</v>
      </c>
      <c r="P169" s="99">
        <f t="shared" si="66"/>
        <v>25882.89</v>
      </c>
      <c r="Q169" s="95"/>
      <c r="R169" s="95"/>
      <c r="S169" s="95"/>
      <c r="T169" s="95"/>
      <c r="U169" s="95"/>
      <c r="V169" s="95"/>
      <c r="W169" s="217">
        <v>33</v>
      </c>
      <c r="X169" s="99">
        <f t="shared" si="67"/>
        <v>20832.57</v>
      </c>
      <c r="Y169" s="76">
        <f t="shared" si="53"/>
        <v>0</v>
      </c>
      <c r="Z169" s="64"/>
      <c r="AA169" s="64"/>
      <c r="AB169" s="64"/>
      <c r="AC169" s="64"/>
      <c r="AD169" s="64"/>
      <c r="AE169" s="64"/>
      <c r="AF169" s="64"/>
      <c r="AG169" s="64"/>
      <c r="AH169" s="64"/>
      <c r="AI169" s="64"/>
      <c r="AJ169" s="64"/>
      <c r="AK169" s="64"/>
      <c r="AL169" s="64"/>
      <c r="AM169" s="64"/>
    </row>
    <row r="170" spans="1:39" s="69" customFormat="1" ht="21.75" customHeight="1">
      <c r="A170" s="95">
        <v>20</v>
      </c>
      <c r="B170" s="257" t="s">
        <v>1108</v>
      </c>
      <c r="C170" s="95" t="s">
        <v>29</v>
      </c>
      <c r="D170" s="95"/>
      <c r="E170" s="99">
        <v>6130</v>
      </c>
      <c r="F170" s="95">
        <v>10</v>
      </c>
      <c r="G170" s="99">
        <f t="shared" si="64"/>
        <v>61300</v>
      </c>
      <c r="H170" s="96"/>
      <c r="I170" s="96"/>
      <c r="J170" s="154"/>
      <c r="K170" s="95"/>
      <c r="L170" s="99"/>
      <c r="M170" s="95">
        <v>1277</v>
      </c>
      <c r="N170" s="96">
        <v>44154</v>
      </c>
      <c r="O170" s="95">
        <f t="shared" si="65"/>
        <v>10</v>
      </c>
      <c r="P170" s="99">
        <f t="shared" si="66"/>
        <v>61300</v>
      </c>
      <c r="Q170" s="95"/>
      <c r="R170" s="95"/>
      <c r="S170" s="95"/>
      <c r="T170" s="95"/>
      <c r="U170" s="95"/>
      <c r="V170" s="95"/>
      <c r="W170" s="217">
        <v>0</v>
      </c>
      <c r="X170" s="99">
        <f t="shared" si="67"/>
        <v>0</v>
      </c>
      <c r="Y170" s="76">
        <f t="shared" si="53"/>
        <v>0</v>
      </c>
      <c r="Z170" s="64"/>
      <c r="AA170" s="64"/>
      <c r="AB170" s="64"/>
      <c r="AC170" s="64"/>
      <c r="AD170" s="64"/>
      <c r="AE170" s="64"/>
      <c r="AF170" s="64"/>
      <c r="AG170" s="64"/>
      <c r="AH170" s="64"/>
      <c r="AI170" s="64"/>
      <c r="AJ170" s="64"/>
      <c r="AK170" s="64"/>
      <c r="AL170" s="64"/>
      <c r="AM170" s="64"/>
    </row>
    <row r="171" spans="1:39" s="69" customFormat="1" ht="46.5" customHeight="1">
      <c r="A171" s="95">
        <v>21</v>
      </c>
      <c r="B171" s="257" t="s">
        <v>1109</v>
      </c>
      <c r="C171" s="95" t="s">
        <v>29</v>
      </c>
      <c r="D171" s="95"/>
      <c r="E171" s="99">
        <v>51850</v>
      </c>
      <c r="F171" s="95">
        <v>5</v>
      </c>
      <c r="G171" s="99">
        <f t="shared" si="64"/>
        <v>259250</v>
      </c>
      <c r="H171" s="96"/>
      <c r="I171" s="96"/>
      <c r="J171" s="154"/>
      <c r="K171" s="95"/>
      <c r="L171" s="99"/>
      <c r="M171" s="95">
        <v>1277</v>
      </c>
      <c r="N171" s="96">
        <v>44154</v>
      </c>
      <c r="O171" s="95">
        <f t="shared" si="65"/>
        <v>1</v>
      </c>
      <c r="P171" s="99">
        <f t="shared" si="66"/>
        <v>51850</v>
      </c>
      <c r="Q171" s="95"/>
      <c r="R171" s="95"/>
      <c r="S171" s="95"/>
      <c r="T171" s="95"/>
      <c r="U171" s="95"/>
      <c r="V171" s="95"/>
      <c r="W171" s="217">
        <v>4</v>
      </c>
      <c r="X171" s="99">
        <f t="shared" si="67"/>
        <v>207400</v>
      </c>
      <c r="Y171" s="76">
        <f t="shared" si="53"/>
        <v>0</v>
      </c>
      <c r="Z171" s="64"/>
      <c r="AA171" s="64"/>
      <c r="AB171" s="64"/>
      <c r="AC171" s="64"/>
      <c r="AD171" s="64"/>
      <c r="AE171" s="64"/>
      <c r="AF171" s="64"/>
      <c r="AG171" s="64"/>
      <c r="AH171" s="64"/>
      <c r="AI171" s="64"/>
      <c r="AJ171" s="64"/>
      <c r="AK171" s="64"/>
      <c r="AL171" s="64"/>
      <c r="AM171" s="64"/>
    </row>
    <row r="172" spans="1:39" s="69" customFormat="1" ht="37.5" customHeight="1">
      <c r="A172" s="95">
        <v>22</v>
      </c>
      <c r="B172" s="257" t="s">
        <v>1110</v>
      </c>
      <c r="C172" s="95" t="s">
        <v>29</v>
      </c>
      <c r="D172" s="95"/>
      <c r="E172" s="99">
        <v>118670</v>
      </c>
      <c r="F172" s="95">
        <v>2</v>
      </c>
      <c r="G172" s="99">
        <f t="shared" si="64"/>
        <v>237340</v>
      </c>
      <c r="H172" s="96"/>
      <c r="I172" s="96"/>
      <c r="J172" s="154"/>
      <c r="K172" s="95"/>
      <c r="L172" s="99"/>
      <c r="M172" s="95">
        <v>1277</v>
      </c>
      <c r="N172" s="96">
        <v>44154</v>
      </c>
      <c r="O172" s="95">
        <f t="shared" si="65"/>
        <v>1</v>
      </c>
      <c r="P172" s="99">
        <f t="shared" si="66"/>
        <v>118670</v>
      </c>
      <c r="Q172" s="95"/>
      <c r="R172" s="95"/>
      <c r="S172" s="95"/>
      <c r="T172" s="95"/>
      <c r="U172" s="95"/>
      <c r="V172" s="95"/>
      <c r="W172" s="217">
        <v>1</v>
      </c>
      <c r="X172" s="99">
        <f t="shared" si="67"/>
        <v>118670</v>
      </c>
      <c r="Y172" s="76">
        <f t="shared" si="53"/>
        <v>0</v>
      </c>
      <c r="Z172" s="64"/>
      <c r="AA172" s="64"/>
      <c r="AB172" s="64"/>
      <c r="AC172" s="64"/>
      <c r="AD172" s="64"/>
      <c r="AE172" s="64"/>
      <c r="AF172" s="64"/>
      <c r="AG172" s="64"/>
      <c r="AH172" s="64"/>
      <c r="AI172" s="64"/>
      <c r="AJ172" s="64"/>
      <c r="AK172" s="64"/>
      <c r="AL172" s="64"/>
      <c r="AM172" s="64"/>
    </row>
    <row r="173" spans="1:39" s="69" customFormat="1" ht="31.5" customHeight="1">
      <c r="A173" s="95">
        <v>23</v>
      </c>
      <c r="B173" s="257" t="s">
        <v>1107</v>
      </c>
      <c r="C173" s="95" t="s">
        <v>29</v>
      </c>
      <c r="D173" s="95"/>
      <c r="E173" s="99">
        <v>2644.99</v>
      </c>
      <c r="F173" s="95">
        <v>142</v>
      </c>
      <c r="G173" s="99">
        <f t="shared" si="64"/>
        <v>375588.57999999996</v>
      </c>
      <c r="H173" s="96"/>
      <c r="I173" s="96"/>
      <c r="J173" s="154"/>
      <c r="K173" s="95"/>
      <c r="L173" s="99"/>
      <c r="M173" s="95">
        <v>1277</v>
      </c>
      <c r="N173" s="96">
        <v>44154</v>
      </c>
      <c r="O173" s="95">
        <f t="shared" si="65"/>
        <v>6</v>
      </c>
      <c r="P173" s="99">
        <f t="shared" si="66"/>
        <v>15869.939999999999</v>
      </c>
      <c r="Q173" s="95"/>
      <c r="R173" s="95"/>
      <c r="S173" s="95"/>
      <c r="T173" s="95"/>
      <c r="U173" s="95"/>
      <c r="V173" s="95"/>
      <c r="W173" s="217">
        <v>136</v>
      </c>
      <c r="X173" s="99">
        <f t="shared" si="67"/>
        <v>359718.63999999996</v>
      </c>
      <c r="Y173" s="76">
        <f t="shared" si="53"/>
        <v>0</v>
      </c>
      <c r="Z173" s="64"/>
      <c r="AA173" s="64"/>
      <c r="AB173" s="64"/>
      <c r="AC173" s="64"/>
      <c r="AD173" s="64"/>
      <c r="AE173" s="64"/>
      <c r="AF173" s="64"/>
      <c r="AG173" s="64"/>
      <c r="AH173" s="64"/>
      <c r="AI173" s="64"/>
      <c r="AJ173" s="64"/>
      <c r="AK173" s="64"/>
      <c r="AL173" s="64"/>
      <c r="AM173" s="64"/>
    </row>
    <row r="174" spans="1:39" s="69" customFormat="1" ht="32.25" customHeight="1">
      <c r="A174" s="95">
        <v>24</v>
      </c>
      <c r="B174" s="257" t="s">
        <v>1111</v>
      </c>
      <c r="C174" s="95" t="s">
        <v>29</v>
      </c>
      <c r="D174" s="95"/>
      <c r="E174" s="99">
        <v>10430</v>
      </c>
      <c r="F174" s="95">
        <v>3</v>
      </c>
      <c r="G174" s="99">
        <f t="shared" si="64"/>
        <v>31290</v>
      </c>
      <c r="H174" s="96"/>
      <c r="I174" s="96"/>
      <c r="J174" s="154"/>
      <c r="K174" s="95"/>
      <c r="L174" s="99"/>
      <c r="M174" s="95">
        <v>1277</v>
      </c>
      <c r="N174" s="96">
        <v>44154</v>
      </c>
      <c r="O174" s="95">
        <f t="shared" si="65"/>
        <v>0</v>
      </c>
      <c r="P174" s="99">
        <f t="shared" si="66"/>
        <v>0</v>
      </c>
      <c r="Q174" s="95"/>
      <c r="R174" s="95"/>
      <c r="S174" s="95"/>
      <c r="T174" s="95"/>
      <c r="U174" s="95"/>
      <c r="V174" s="95"/>
      <c r="W174" s="95">
        <v>3</v>
      </c>
      <c r="X174" s="99">
        <f t="shared" si="67"/>
        <v>31290</v>
      </c>
      <c r="Y174" s="76">
        <f t="shared" si="53"/>
        <v>0</v>
      </c>
      <c r="Z174" s="64"/>
      <c r="AA174" s="64"/>
      <c r="AB174" s="64"/>
      <c r="AC174" s="64"/>
      <c r="AD174" s="64"/>
      <c r="AE174" s="64"/>
      <c r="AF174" s="64"/>
      <c r="AG174" s="64"/>
      <c r="AH174" s="64"/>
      <c r="AI174" s="64"/>
      <c r="AJ174" s="64"/>
      <c r="AK174" s="64"/>
      <c r="AL174" s="64"/>
      <c r="AM174" s="64"/>
    </row>
    <row r="175" spans="1:39" s="69" customFormat="1" ht="31.5" customHeight="1">
      <c r="A175" s="95">
        <v>25</v>
      </c>
      <c r="B175" s="257" t="s">
        <v>1112</v>
      </c>
      <c r="C175" s="95" t="s">
        <v>29</v>
      </c>
      <c r="D175" s="95"/>
      <c r="E175" s="99">
        <v>11170</v>
      </c>
      <c r="F175" s="95">
        <v>1</v>
      </c>
      <c r="G175" s="99">
        <f t="shared" si="64"/>
        <v>11170</v>
      </c>
      <c r="H175" s="96"/>
      <c r="I175" s="96"/>
      <c r="J175" s="154"/>
      <c r="K175" s="95"/>
      <c r="L175" s="99"/>
      <c r="M175" s="95">
        <v>1277</v>
      </c>
      <c r="N175" s="96">
        <v>44154</v>
      </c>
      <c r="O175" s="95">
        <f t="shared" si="65"/>
        <v>0</v>
      </c>
      <c r="P175" s="99">
        <f t="shared" si="66"/>
        <v>0</v>
      </c>
      <c r="Q175" s="95"/>
      <c r="R175" s="95"/>
      <c r="S175" s="95"/>
      <c r="T175" s="95"/>
      <c r="U175" s="95"/>
      <c r="V175" s="95"/>
      <c r="W175" s="95">
        <v>1</v>
      </c>
      <c r="X175" s="99">
        <f t="shared" si="67"/>
        <v>11170</v>
      </c>
      <c r="Y175" s="76">
        <f t="shared" si="53"/>
        <v>0</v>
      </c>
      <c r="Z175" s="64"/>
      <c r="AA175" s="64"/>
      <c r="AB175" s="64"/>
      <c r="AC175" s="64"/>
      <c r="AD175" s="64"/>
      <c r="AE175" s="64"/>
      <c r="AF175" s="64"/>
      <c r="AG175" s="64"/>
      <c r="AH175" s="64"/>
      <c r="AI175" s="64"/>
      <c r="AJ175" s="64"/>
      <c r="AK175" s="64"/>
      <c r="AL175" s="64"/>
      <c r="AM175" s="64"/>
    </row>
    <row r="176" spans="1:39" s="69" customFormat="1" ht="31.5" customHeight="1">
      <c r="A176" s="95">
        <v>26</v>
      </c>
      <c r="B176" s="257" t="s">
        <v>1113</v>
      </c>
      <c r="C176" s="95" t="s">
        <v>29</v>
      </c>
      <c r="D176" s="95"/>
      <c r="E176" s="99">
        <v>2880</v>
      </c>
      <c r="F176" s="95">
        <v>20</v>
      </c>
      <c r="G176" s="99">
        <f t="shared" si="64"/>
        <v>57600</v>
      </c>
      <c r="H176" s="96"/>
      <c r="I176" s="96"/>
      <c r="J176" s="93"/>
      <c r="K176" s="95"/>
      <c r="L176" s="99"/>
      <c r="M176" s="95">
        <v>1275</v>
      </c>
      <c r="N176" s="96">
        <v>44154</v>
      </c>
      <c r="O176" s="95">
        <f t="shared" si="65"/>
        <v>0</v>
      </c>
      <c r="P176" s="99">
        <f t="shared" si="66"/>
        <v>0</v>
      </c>
      <c r="Q176" s="95"/>
      <c r="R176" s="95"/>
      <c r="S176" s="95"/>
      <c r="T176" s="95"/>
      <c r="U176" s="95"/>
      <c r="V176" s="95"/>
      <c r="W176" s="95">
        <v>20</v>
      </c>
      <c r="X176" s="99">
        <f t="shared" si="67"/>
        <v>57600</v>
      </c>
      <c r="Y176" s="76">
        <f t="shared" si="53"/>
        <v>0</v>
      </c>
      <c r="Z176" s="64"/>
      <c r="AA176" s="64"/>
      <c r="AB176" s="64"/>
      <c r="AC176" s="64"/>
      <c r="AD176" s="64"/>
      <c r="AE176" s="64"/>
      <c r="AF176" s="64"/>
      <c r="AG176" s="64"/>
      <c r="AH176" s="64"/>
      <c r="AI176" s="64"/>
      <c r="AJ176" s="64"/>
      <c r="AK176" s="64"/>
      <c r="AL176" s="64"/>
      <c r="AM176" s="64"/>
    </row>
    <row r="177" spans="1:39" s="69" customFormat="1" ht="31.5" customHeight="1">
      <c r="A177" s="95">
        <v>27</v>
      </c>
      <c r="B177" s="257" t="s">
        <v>1114</v>
      </c>
      <c r="C177" s="95" t="s">
        <v>29</v>
      </c>
      <c r="D177" s="95"/>
      <c r="E177" s="99">
        <v>2280</v>
      </c>
      <c r="F177" s="95">
        <v>20</v>
      </c>
      <c r="G177" s="99">
        <f t="shared" si="64"/>
        <v>45600</v>
      </c>
      <c r="H177" s="96"/>
      <c r="I177" s="96"/>
      <c r="J177" s="93"/>
      <c r="K177" s="95"/>
      <c r="L177" s="99"/>
      <c r="M177" s="95">
        <v>1275</v>
      </c>
      <c r="N177" s="96">
        <v>44154</v>
      </c>
      <c r="O177" s="95">
        <f t="shared" si="65"/>
        <v>0</v>
      </c>
      <c r="P177" s="99">
        <f t="shared" si="66"/>
        <v>0</v>
      </c>
      <c r="Q177" s="95"/>
      <c r="R177" s="95"/>
      <c r="S177" s="95"/>
      <c r="T177" s="95"/>
      <c r="U177" s="95"/>
      <c r="V177" s="95"/>
      <c r="W177" s="95">
        <v>20</v>
      </c>
      <c r="X177" s="99">
        <f t="shared" si="67"/>
        <v>45600</v>
      </c>
      <c r="Y177" s="76">
        <f t="shared" si="53"/>
        <v>0</v>
      </c>
      <c r="Z177" s="64"/>
      <c r="AA177" s="64"/>
      <c r="AB177" s="64"/>
      <c r="AC177" s="64"/>
      <c r="AD177" s="64"/>
      <c r="AE177" s="64"/>
      <c r="AF177" s="64"/>
      <c r="AG177" s="64"/>
      <c r="AH177" s="64"/>
      <c r="AI177" s="64"/>
      <c r="AJ177" s="64"/>
      <c r="AK177" s="64"/>
      <c r="AL177" s="64"/>
      <c r="AM177" s="64"/>
    </row>
    <row r="178" spans="1:39" s="69" customFormat="1" ht="31.5" customHeight="1">
      <c r="A178" s="95">
        <v>28</v>
      </c>
      <c r="B178" s="257" t="s">
        <v>1115</v>
      </c>
      <c r="C178" s="95" t="s">
        <v>29</v>
      </c>
      <c r="D178" s="95"/>
      <c r="E178" s="99">
        <v>1389</v>
      </c>
      <c r="F178" s="95">
        <v>25</v>
      </c>
      <c r="G178" s="99">
        <f t="shared" si="64"/>
        <v>34725</v>
      </c>
      <c r="H178" s="96"/>
      <c r="I178" s="96"/>
      <c r="J178" s="93"/>
      <c r="K178" s="95"/>
      <c r="L178" s="99"/>
      <c r="M178" s="95">
        <v>1275</v>
      </c>
      <c r="N178" s="96">
        <v>44154</v>
      </c>
      <c r="O178" s="95">
        <f t="shared" si="65"/>
        <v>0</v>
      </c>
      <c r="P178" s="99">
        <f t="shared" si="66"/>
        <v>0</v>
      </c>
      <c r="Q178" s="95"/>
      <c r="R178" s="95"/>
      <c r="S178" s="95"/>
      <c r="T178" s="95"/>
      <c r="U178" s="95"/>
      <c r="V178" s="95"/>
      <c r="W178" s="95">
        <v>25</v>
      </c>
      <c r="X178" s="99">
        <f t="shared" si="67"/>
        <v>34725</v>
      </c>
      <c r="Y178" s="76">
        <f t="shared" si="53"/>
        <v>0</v>
      </c>
      <c r="Z178" s="64"/>
      <c r="AA178" s="64"/>
      <c r="AB178" s="64"/>
      <c r="AC178" s="64"/>
      <c r="AD178" s="64"/>
      <c r="AE178" s="64"/>
      <c r="AF178" s="64"/>
      <c r="AG178" s="64"/>
      <c r="AH178" s="64"/>
      <c r="AI178" s="64"/>
      <c r="AJ178" s="64"/>
      <c r="AK178" s="64"/>
      <c r="AL178" s="64"/>
      <c r="AM178" s="64"/>
    </row>
    <row r="179" spans="1:39" s="69" customFormat="1" ht="27" customHeight="1">
      <c r="A179" s="95">
        <v>29</v>
      </c>
      <c r="B179" s="257" t="s">
        <v>1116</v>
      </c>
      <c r="C179" s="95" t="s">
        <v>29</v>
      </c>
      <c r="D179" s="99"/>
      <c r="E179" s="99">
        <v>1492.65</v>
      </c>
      <c r="F179" s="95">
        <v>3</v>
      </c>
      <c r="G179" s="99">
        <f t="shared" si="64"/>
        <v>4477.9500000000007</v>
      </c>
      <c r="H179" s="96"/>
      <c r="I179" s="96"/>
      <c r="J179" s="93"/>
      <c r="K179" s="95"/>
      <c r="L179" s="99"/>
      <c r="M179" s="95">
        <v>1275</v>
      </c>
      <c r="N179" s="96">
        <v>44154</v>
      </c>
      <c r="O179" s="95">
        <f t="shared" si="65"/>
        <v>0</v>
      </c>
      <c r="P179" s="99">
        <f t="shared" si="66"/>
        <v>0</v>
      </c>
      <c r="Q179" s="95"/>
      <c r="R179" s="95"/>
      <c r="S179" s="95"/>
      <c r="T179" s="95"/>
      <c r="U179" s="95"/>
      <c r="V179" s="95"/>
      <c r="W179" s="95">
        <v>3</v>
      </c>
      <c r="X179" s="99">
        <f t="shared" si="67"/>
        <v>4477.9500000000007</v>
      </c>
      <c r="Y179" s="76">
        <f t="shared" si="53"/>
        <v>0</v>
      </c>
      <c r="Z179" s="64"/>
      <c r="AA179" s="64"/>
      <c r="AB179" s="64"/>
      <c r="AC179" s="64"/>
      <c r="AD179" s="64"/>
      <c r="AE179" s="64"/>
      <c r="AF179" s="64"/>
      <c r="AG179" s="64"/>
      <c r="AH179" s="64"/>
      <c r="AI179" s="64"/>
      <c r="AJ179" s="64"/>
      <c r="AK179" s="64"/>
      <c r="AL179" s="64"/>
      <c r="AM179" s="64"/>
    </row>
    <row r="180" spans="1:39" s="69" customFormat="1" ht="27" customHeight="1">
      <c r="A180" s="95">
        <v>30</v>
      </c>
      <c r="B180" s="257" t="s">
        <v>1117</v>
      </c>
      <c r="C180" s="95" t="s">
        <v>29</v>
      </c>
      <c r="D180" s="99"/>
      <c r="E180" s="99">
        <v>797.15</v>
      </c>
      <c r="F180" s="95">
        <v>473</v>
      </c>
      <c r="G180" s="99">
        <f t="shared" si="64"/>
        <v>377051.95</v>
      </c>
      <c r="H180" s="96"/>
      <c r="I180" s="96"/>
      <c r="J180" s="93"/>
      <c r="K180" s="95"/>
      <c r="L180" s="99"/>
      <c r="M180" s="95">
        <v>1275</v>
      </c>
      <c r="N180" s="96">
        <v>44154</v>
      </c>
      <c r="O180" s="95">
        <f t="shared" si="65"/>
        <v>0</v>
      </c>
      <c r="P180" s="99">
        <f t="shared" si="66"/>
        <v>0</v>
      </c>
      <c r="Q180" s="95"/>
      <c r="R180" s="95"/>
      <c r="S180" s="95"/>
      <c r="T180" s="95"/>
      <c r="U180" s="95"/>
      <c r="V180" s="95"/>
      <c r="W180" s="95">
        <v>473</v>
      </c>
      <c r="X180" s="99">
        <f t="shared" si="67"/>
        <v>377051.95</v>
      </c>
      <c r="Y180" s="76">
        <f t="shared" si="53"/>
        <v>0</v>
      </c>
      <c r="Z180" s="64"/>
      <c r="AA180" s="64"/>
      <c r="AB180" s="64"/>
      <c r="AC180" s="64"/>
      <c r="AD180" s="64"/>
      <c r="AE180" s="64"/>
      <c r="AF180" s="64"/>
      <c r="AG180" s="64"/>
      <c r="AH180" s="64"/>
      <c r="AI180" s="64"/>
      <c r="AJ180" s="64"/>
      <c r="AK180" s="64"/>
      <c r="AL180" s="64"/>
      <c r="AM180" s="64"/>
    </row>
    <row r="181" spans="1:39" s="69" customFormat="1" ht="27" customHeight="1">
      <c r="A181" s="95">
        <v>31</v>
      </c>
      <c r="B181" s="257" t="s">
        <v>1118</v>
      </c>
      <c r="C181" s="95" t="s">
        <v>29</v>
      </c>
      <c r="D181" s="99"/>
      <c r="E181" s="99">
        <v>797.15</v>
      </c>
      <c r="F181" s="95">
        <v>291</v>
      </c>
      <c r="G181" s="99">
        <f t="shared" si="64"/>
        <v>231970.65</v>
      </c>
      <c r="H181" s="96"/>
      <c r="I181" s="96"/>
      <c r="J181" s="93"/>
      <c r="K181" s="95"/>
      <c r="L181" s="99"/>
      <c r="M181" s="95">
        <v>1275</v>
      </c>
      <c r="N181" s="96">
        <v>44154</v>
      </c>
      <c r="O181" s="95">
        <f t="shared" si="65"/>
        <v>96</v>
      </c>
      <c r="P181" s="99">
        <f t="shared" si="66"/>
        <v>76526.399999999994</v>
      </c>
      <c r="Q181" s="95"/>
      <c r="R181" s="95"/>
      <c r="S181" s="95"/>
      <c r="T181" s="95"/>
      <c r="U181" s="95"/>
      <c r="V181" s="95"/>
      <c r="W181" s="217">
        <v>195</v>
      </c>
      <c r="X181" s="99">
        <f t="shared" si="67"/>
        <v>155444.25</v>
      </c>
      <c r="Y181" s="76">
        <f t="shared" si="53"/>
        <v>0</v>
      </c>
      <c r="Z181" s="64"/>
      <c r="AA181" s="64"/>
      <c r="AB181" s="64"/>
      <c r="AC181" s="64"/>
      <c r="AD181" s="64"/>
      <c r="AE181" s="64"/>
      <c r="AF181" s="64"/>
      <c r="AG181" s="64"/>
      <c r="AH181" s="64"/>
      <c r="AI181" s="64"/>
      <c r="AJ181" s="64"/>
      <c r="AK181" s="64"/>
      <c r="AL181" s="64"/>
      <c r="AM181" s="64"/>
    </row>
    <row r="182" spans="1:39" s="69" customFormat="1" ht="27" customHeight="1">
      <c r="A182" s="95">
        <v>32</v>
      </c>
      <c r="B182" s="257" t="s">
        <v>1106</v>
      </c>
      <c r="C182" s="95" t="s">
        <v>29</v>
      </c>
      <c r="D182" s="99"/>
      <c r="E182" s="99">
        <v>941.6</v>
      </c>
      <c r="F182" s="95">
        <v>231</v>
      </c>
      <c r="G182" s="99">
        <f t="shared" si="64"/>
        <v>217509.6</v>
      </c>
      <c r="H182" s="96"/>
      <c r="I182" s="96"/>
      <c r="J182" s="93"/>
      <c r="K182" s="95"/>
      <c r="L182" s="99"/>
      <c r="M182" s="95">
        <v>1275</v>
      </c>
      <c r="N182" s="96">
        <v>44154</v>
      </c>
      <c r="O182" s="95">
        <f t="shared" si="65"/>
        <v>43</v>
      </c>
      <c r="P182" s="99">
        <f t="shared" si="66"/>
        <v>40488.800000000003</v>
      </c>
      <c r="Q182" s="95"/>
      <c r="R182" s="95"/>
      <c r="S182" s="95"/>
      <c r="T182" s="95"/>
      <c r="U182" s="95"/>
      <c r="V182" s="95"/>
      <c r="W182" s="217">
        <v>188</v>
      </c>
      <c r="X182" s="99">
        <f t="shared" si="67"/>
        <v>177020.80000000002</v>
      </c>
      <c r="Y182" s="76">
        <f t="shared" si="53"/>
        <v>0</v>
      </c>
      <c r="Z182" s="64"/>
      <c r="AA182" s="64"/>
      <c r="AB182" s="64"/>
      <c r="AC182" s="64"/>
      <c r="AD182" s="64"/>
      <c r="AE182" s="64"/>
      <c r="AF182" s="64"/>
      <c r="AG182" s="64"/>
      <c r="AH182" s="64"/>
      <c r="AI182" s="64"/>
      <c r="AJ182" s="64"/>
      <c r="AK182" s="64"/>
      <c r="AL182" s="64"/>
      <c r="AM182" s="64"/>
    </row>
    <row r="183" spans="1:39" s="69" customFormat="1" ht="27" customHeight="1">
      <c r="A183" s="95">
        <v>33</v>
      </c>
      <c r="B183" s="257" t="s">
        <v>1119</v>
      </c>
      <c r="C183" s="95" t="s">
        <v>29</v>
      </c>
      <c r="D183" s="99"/>
      <c r="E183" s="99">
        <v>18494.95</v>
      </c>
      <c r="F183" s="95">
        <v>10</v>
      </c>
      <c r="G183" s="99">
        <f t="shared" si="64"/>
        <v>184949.5</v>
      </c>
      <c r="H183" s="96"/>
      <c r="I183" s="96"/>
      <c r="J183" s="93"/>
      <c r="K183" s="95"/>
      <c r="L183" s="99"/>
      <c r="M183" s="95">
        <v>1275</v>
      </c>
      <c r="N183" s="96">
        <v>44154</v>
      </c>
      <c r="O183" s="95">
        <f t="shared" si="65"/>
        <v>2</v>
      </c>
      <c r="P183" s="99">
        <f t="shared" si="66"/>
        <v>36989.9</v>
      </c>
      <c r="Q183" s="95"/>
      <c r="R183" s="95"/>
      <c r="S183" s="95"/>
      <c r="T183" s="95"/>
      <c r="U183" s="95"/>
      <c r="V183" s="95"/>
      <c r="W183" s="217">
        <v>8</v>
      </c>
      <c r="X183" s="99">
        <f t="shared" si="67"/>
        <v>147959.6</v>
      </c>
      <c r="Y183" s="76">
        <f t="shared" si="53"/>
        <v>0</v>
      </c>
      <c r="Z183" s="64"/>
      <c r="AA183" s="64"/>
      <c r="AB183" s="64"/>
      <c r="AC183" s="64"/>
      <c r="AD183" s="64"/>
      <c r="AE183" s="64"/>
      <c r="AF183" s="64"/>
      <c r="AG183" s="64"/>
      <c r="AH183" s="64"/>
      <c r="AI183" s="64"/>
      <c r="AJ183" s="64"/>
      <c r="AK183" s="64"/>
      <c r="AL183" s="64"/>
      <c r="AM183" s="64"/>
    </row>
    <row r="184" spans="1:39" s="69" customFormat="1" ht="27" customHeight="1">
      <c r="A184" s="95">
        <v>34</v>
      </c>
      <c r="B184" s="257" t="s">
        <v>1120</v>
      </c>
      <c r="C184" s="95" t="s">
        <v>29</v>
      </c>
      <c r="D184" s="99"/>
      <c r="E184" s="99">
        <v>3595.2</v>
      </c>
      <c r="F184" s="95">
        <v>129</v>
      </c>
      <c r="G184" s="99">
        <f t="shared" si="64"/>
        <v>463780.8</v>
      </c>
      <c r="H184" s="96"/>
      <c r="I184" s="96"/>
      <c r="J184" s="93"/>
      <c r="K184" s="95"/>
      <c r="L184" s="99"/>
      <c r="M184" s="95">
        <v>1275</v>
      </c>
      <c r="N184" s="96">
        <v>44154</v>
      </c>
      <c r="O184" s="95">
        <f t="shared" si="65"/>
        <v>47</v>
      </c>
      <c r="P184" s="99">
        <f t="shared" si="66"/>
        <v>168974.4</v>
      </c>
      <c r="Q184" s="95"/>
      <c r="R184" s="95"/>
      <c r="S184" s="95"/>
      <c r="T184" s="95"/>
      <c r="U184" s="95"/>
      <c r="V184" s="95"/>
      <c r="W184" s="217">
        <v>82</v>
      </c>
      <c r="X184" s="99">
        <f t="shared" si="67"/>
        <v>294806.39999999997</v>
      </c>
      <c r="Y184" s="76">
        <f t="shared" si="53"/>
        <v>0</v>
      </c>
      <c r="Z184" s="64"/>
      <c r="AA184" s="64"/>
      <c r="AB184" s="64"/>
      <c r="AC184" s="64"/>
      <c r="AD184" s="64"/>
      <c r="AE184" s="64"/>
      <c r="AF184" s="64"/>
      <c r="AG184" s="64"/>
      <c r="AH184" s="64"/>
      <c r="AI184" s="64"/>
      <c r="AJ184" s="64"/>
      <c r="AK184" s="64"/>
      <c r="AL184" s="64"/>
      <c r="AM184" s="64"/>
    </row>
    <row r="185" spans="1:39" s="69" customFormat="1" ht="27" customHeight="1">
      <c r="A185" s="95">
        <v>35</v>
      </c>
      <c r="B185" s="257" t="s">
        <v>1106</v>
      </c>
      <c r="C185" s="95" t="s">
        <v>29</v>
      </c>
      <c r="D185" s="99"/>
      <c r="E185" s="99">
        <v>1695.95</v>
      </c>
      <c r="F185" s="95">
        <v>2</v>
      </c>
      <c r="G185" s="99">
        <f t="shared" si="64"/>
        <v>3391.9</v>
      </c>
      <c r="H185" s="96"/>
      <c r="I185" s="96"/>
      <c r="J185" s="93"/>
      <c r="K185" s="95"/>
      <c r="L185" s="99"/>
      <c r="M185" s="95">
        <v>1275</v>
      </c>
      <c r="N185" s="96">
        <v>44154</v>
      </c>
      <c r="O185" s="95">
        <f t="shared" si="65"/>
        <v>0</v>
      </c>
      <c r="P185" s="99">
        <f t="shared" si="66"/>
        <v>0</v>
      </c>
      <c r="Q185" s="95"/>
      <c r="R185" s="95"/>
      <c r="S185" s="95"/>
      <c r="T185" s="95"/>
      <c r="U185" s="95"/>
      <c r="V185" s="95"/>
      <c r="W185" s="95">
        <v>2</v>
      </c>
      <c r="X185" s="99">
        <f t="shared" si="67"/>
        <v>3391.9</v>
      </c>
      <c r="Y185" s="76">
        <f t="shared" si="53"/>
        <v>0</v>
      </c>
      <c r="Z185" s="64"/>
      <c r="AA185" s="64"/>
      <c r="AB185" s="64"/>
      <c r="AC185" s="64"/>
      <c r="AD185" s="64"/>
      <c r="AE185" s="64"/>
      <c r="AF185" s="64"/>
      <c r="AG185" s="64"/>
      <c r="AH185" s="64"/>
      <c r="AI185" s="64"/>
      <c r="AJ185" s="64"/>
      <c r="AK185" s="64"/>
      <c r="AL185" s="64"/>
      <c r="AM185" s="64"/>
    </row>
    <row r="186" spans="1:39" s="69" customFormat="1" ht="27" customHeight="1">
      <c r="A186" s="95">
        <v>36</v>
      </c>
      <c r="B186" s="257" t="s">
        <v>1121</v>
      </c>
      <c r="C186" s="95" t="s">
        <v>29</v>
      </c>
      <c r="D186" s="99"/>
      <c r="E186" s="99">
        <v>749</v>
      </c>
      <c r="F186" s="95">
        <v>79</v>
      </c>
      <c r="G186" s="99">
        <f t="shared" si="64"/>
        <v>59171</v>
      </c>
      <c r="H186" s="96"/>
      <c r="I186" s="96"/>
      <c r="J186" s="93"/>
      <c r="K186" s="95"/>
      <c r="L186" s="99"/>
      <c r="M186" s="95">
        <v>1275</v>
      </c>
      <c r="N186" s="96">
        <v>44154</v>
      </c>
      <c r="O186" s="95">
        <f t="shared" si="65"/>
        <v>73</v>
      </c>
      <c r="P186" s="99">
        <f t="shared" si="66"/>
        <v>54677</v>
      </c>
      <c r="Q186" s="95"/>
      <c r="R186" s="95"/>
      <c r="S186" s="95"/>
      <c r="T186" s="95"/>
      <c r="U186" s="95"/>
      <c r="V186" s="95"/>
      <c r="W186" s="217">
        <v>6</v>
      </c>
      <c r="X186" s="99">
        <f t="shared" si="67"/>
        <v>4494</v>
      </c>
      <c r="Y186" s="76">
        <f t="shared" si="53"/>
        <v>0</v>
      </c>
      <c r="Z186" s="64"/>
      <c r="AA186" s="64"/>
      <c r="AB186" s="64"/>
      <c r="AC186" s="64"/>
      <c r="AD186" s="64"/>
      <c r="AE186" s="64"/>
      <c r="AF186" s="64"/>
      <c r="AG186" s="64"/>
      <c r="AH186" s="64"/>
      <c r="AI186" s="64"/>
      <c r="AJ186" s="64"/>
      <c r="AK186" s="64"/>
      <c r="AL186" s="64"/>
      <c r="AM186" s="64"/>
    </row>
    <row r="187" spans="1:39" s="69" customFormat="1" ht="27" customHeight="1">
      <c r="A187" s="95">
        <v>37</v>
      </c>
      <c r="B187" s="257" t="s">
        <v>1122</v>
      </c>
      <c r="C187" s="95" t="s">
        <v>29</v>
      </c>
      <c r="D187" s="99"/>
      <c r="E187" s="99">
        <v>1790</v>
      </c>
      <c r="F187" s="95">
        <v>10</v>
      </c>
      <c r="G187" s="99">
        <f t="shared" si="64"/>
        <v>17900</v>
      </c>
      <c r="H187" s="96"/>
      <c r="I187" s="96"/>
      <c r="J187" s="93"/>
      <c r="K187" s="95"/>
      <c r="L187" s="99"/>
      <c r="M187" s="95">
        <v>1275</v>
      </c>
      <c r="N187" s="96">
        <v>44154</v>
      </c>
      <c r="O187" s="95">
        <f t="shared" si="65"/>
        <v>0</v>
      </c>
      <c r="P187" s="99">
        <f t="shared" si="66"/>
        <v>0</v>
      </c>
      <c r="Q187" s="95"/>
      <c r="R187" s="95"/>
      <c r="S187" s="95"/>
      <c r="T187" s="95"/>
      <c r="U187" s="95"/>
      <c r="V187" s="95"/>
      <c r="W187" s="95">
        <v>10</v>
      </c>
      <c r="X187" s="99">
        <f t="shared" si="67"/>
        <v>17900</v>
      </c>
      <c r="Y187" s="76">
        <f t="shared" si="53"/>
        <v>0</v>
      </c>
      <c r="Z187" s="64"/>
      <c r="AA187" s="64"/>
      <c r="AB187" s="64"/>
      <c r="AC187" s="64"/>
      <c r="AD187" s="64"/>
      <c r="AE187" s="64"/>
      <c r="AF187" s="64"/>
      <c r="AG187" s="64"/>
      <c r="AH187" s="64"/>
      <c r="AI187" s="64"/>
      <c r="AJ187" s="64"/>
      <c r="AK187" s="64"/>
      <c r="AL187" s="64"/>
      <c r="AM187" s="64"/>
    </row>
    <row r="188" spans="1:39" s="69" customFormat="1" ht="27" customHeight="1">
      <c r="A188" s="95">
        <v>38</v>
      </c>
      <c r="B188" s="257" t="s">
        <v>1123</v>
      </c>
      <c r="C188" s="95" t="s">
        <v>29</v>
      </c>
      <c r="D188" s="99"/>
      <c r="E188" s="99">
        <v>1547.5</v>
      </c>
      <c r="F188" s="95">
        <v>20</v>
      </c>
      <c r="G188" s="99">
        <f t="shared" si="64"/>
        <v>30950</v>
      </c>
      <c r="H188" s="96"/>
      <c r="I188" s="96"/>
      <c r="J188" s="93"/>
      <c r="K188" s="95"/>
      <c r="L188" s="99"/>
      <c r="M188" s="95">
        <v>1275</v>
      </c>
      <c r="N188" s="96">
        <v>44154</v>
      </c>
      <c r="O188" s="95">
        <f t="shared" si="65"/>
        <v>0</v>
      </c>
      <c r="P188" s="99">
        <f t="shared" si="66"/>
        <v>0</v>
      </c>
      <c r="Q188" s="95"/>
      <c r="R188" s="95"/>
      <c r="S188" s="95"/>
      <c r="T188" s="95"/>
      <c r="U188" s="95"/>
      <c r="V188" s="95"/>
      <c r="W188" s="95">
        <v>20</v>
      </c>
      <c r="X188" s="99">
        <f t="shared" si="67"/>
        <v>30950</v>
      </c>
      <c r="Y188" s="76">
        <f t="shared" si="53"/>
        <v>0</v>
      </c>
      <c r="Z188" s="64"/>
      <c r="AA188" s="64"/>
      <c r="AB188" s="64"/>
      <c r="AC188" s="64"/>
      <c r="AD188" s="64"/>
      <c r="AE188" s="64"/>
      <c r="AF188" s="64"/>
      <c r="AG188" s="64"/>
      <c r="AH188" s="64"/>
      <c r="AI188" s="64"/>
      <c r="AJ188" s="64"/>
      <c r="AK188" s="64"/>
      <c r="AL188" s="64"/>
      <c r="AM188" s="64"/>
    </row>
    <row r="189" spans="1:39" s="69" customFormat="1" ht="39" customHeight="1">
      <c r="A189" s="95">
        <v>39</v>
      </c>
      <c r="B189" s="257" t="s">
        <v>1124</v>
      </c>
      <c r="C189" s="95" t="s">
        <v>29</v>
      </c>
      <c r="D189" s="99"/>
      <c r="E189" s="99">
        <v>1618</v>
      </c>
      <c r="F189" s="95">
        <v>5</v>
      </c>
      <c r="G189" s="99">
        <f t="shared" si="64"/>
        <v>8090</v>
      </c>
      <c r="H189" s="96"/>
      <c r="I189" s="96"/>
      <c r="J189" s="93"/>
      <c r="K189" s="95"/>
      <c r="L189" s="99"/>
      <c r="M189" s="95">
        <v>1275</v>
      </c>
      <c r="N189" s="96">
        <v>44154</v>
      </c>
      <c r="O189" s="95">
        <f t="shared" si="65"/>
        <v>0</v>
      </c>
      <c r="P189" s="99">
        <f t="shared" si="66"/>
        <v>0</v>
      </c>
      <c r="Q189" s="95"/>
      <c r="R189" s="95"/>
      <c r="S189" s="95"/>
      <c r="T189" s="95"/>
      <c r="U189" s="95"/>
      <c r="V189" s="95"/>
      <c r="W189" s="95">
        <v>5</v>
      </c>
      <c r="X189" s="99">
        <f t="shared" si="67"/>
        <v>8090</v>
      </c>
      <c r="Y189" s="76">
        <f t="shared" si="53"/>
        <v>0</v>
      </c>
      <c r="Z189" s="64"/>
      <c r="AA189" s="64"/>
      <c r="AB189" s="64"/>
      <c r="AC189" s="64"/>
      <c r="AD189" s="64"/>
      <c r="AE189" s="64"/>
      <c r="AF189" s="64"/>
      <c r="AG189" s="64"/>
      <c r="AH189" s="64"/>
      <c r="AI189" s="64"/>
      <c r="AJ189" s="64"/>
      <c r="AK189" s="64"/>
      <c r="AL189" s="64"/>
      <c r="AM189" s="64"/>
    </row>
    <row r="190" spans="1:39" s="69" customFormat="1" ht="24" customHeight="1">
      <c r="A190" s="95">
        <v>40</v>
      </c>
      <c r="B190" s="257" t="s">
        <v>1125</v>
      </c>
      <c r="C190" s="95" t="s">
        <v>29</v>
      </c>
      <c r="D190" s="99"/>
      <c r="E190" s="99">
        <v>718.6</v>
      </c>
      <c r="F190" s="95">
        <v>40</v>
      </c>
      <c r="G190" s="99">
        <f t="shared" si="64"/>
        <v>28744</v>
      </c>
      <c r="H190" s="96"/>
      <c r="I190" s="96"/>
      <c r="J190" s="93"/>
      <c r="K190" s="95"/>
      <c r="L190" s="99"/>
      <c r="M190" s="95">
        <v>1275</v>
      </c>
      <c r="N190" s="96">
        <v>44154</v>
      </c>
      <c r="O190" s="95">
        <f t="shared" si="65"/>
        <v>0</v>
      </c>
      <c r="P190" s="99">
        <f t="shared" si="66"/>
        <v>0</v>
      </c>
      <c r="Q190" s="95"/>
      <c r="R190" s="95"/>
      <c r="S190" s="95"/>
      <c r="T190" s="95"/>
      <c r="U190" s="95"/>
      <c r="V190" s="95"/>
      <c r="W190" s="95">
        <v>40</v>
      </c>
      <c r="X190" s="99">
        <f t="shared" si="67"/>
        <v>28744</v>
      </c>
      <c r="Y190" s="76">
        <f t="shared" si="53"/>
        <v>0</v>
      </c>
      <c r="Z190" s="64"/>
      <c r="AA190" s="64"/>
      <c r="AB190" s="64"/>
      <c r="AC190" s="64"/>
      <c r="AD190" s="64"/>
      <c r="AE190" s="64"/>
      <c r="AF190" s="64"/>
      <c r="AG190" s="64"/>
      <c r="AH190" s="64"/>
      <c r="AI190" s="64"/>
      <c r="AJ190" s="64"/>
      <c r="AK190" s="64"/>
      <c r="AL190" s="64"/>
      <c r="AM190" s="64"/>
    </row>
    <row r="191" spans="1:39" s="69" customFormat="1" ht="18" customHeight="1">
      <c r="A191" s="95">
        <v>41</v>
      </c>
      <c r="B191" s="257" t="s">
        <v>1126</v>
      </c>
      <c r="C191" s="95" t="s">
        <v>29</v>
      </c>
      <c r="D191" s="99"/>
      <c r="E191" s="99">
        <v>1112.7</v>
      </c>
      <c r="F191" s="95">
        <v>15</v>
      </c>
      <c r="G191" s="99">
        <f t="shared" si="64"/>
        <v>16690.5</v>
      </c>
      <c r="H191" s="96"/>
      <c r="I191" s="96"/>
      <c r="J191" s="93"/>
      <c r="K191" s="95"/>
      <c r="L191" s="99"/>
      <c r="M191" s="95">
        <v>1275</v>
      </c>
      <c r="N191" s="96">
        <v>44154</v>
      </c>
      <c r="O191" s="95">
        <f t="shared" si="65"/>
        <v>0</v>
      </c>
      <c r="P191" s="99">
        <f t="shared" si="66"/>
        <v>0</v>
      </c>
      <c r="Q191" s="95"/>
      <c r="R191" s="95"/>
      <c r="S191" s="95"/>
      <c r="T191" s="95"/>
      <c r="U191" s="95"/>
      <c r="V191" s="95"/>
      <c r="W191" s="95">
        <v>15</v>
      </c>
      <c r="X191" s="99">
        <f t="shared" si="67"/>
        <v>16690.5</v>
      </c>
      <c r="Y191" s="76">
        <f t="shared" si="53"/>
        <v>0</v>
      </c>
      <c r="Z191" s="64"/>
      <c r="AA191" s="64"/>
      <c r="AB191" s="64"/>
      <c r="AC191" s="64"/>
      <c r="AD191" s="64"/>
      <c r="AE191" s="64"/>
      <c r="AF191" s="64"/>
      <c r="AG191" s="64"/>
      <c r="AH191" s="64"/>
      <c r="AI191" s="64"/>
      <c r="AJ191" s="64"/>
      <c r="AK191" s="64"/>
      <c r="AL191" s="64"/>
      <c r="AM191" s="64"/>
    </row>
    <row r="192" spans="1:39" s="69" customFormat="1" ht="33" customHeight="1">
      <c r="A192" s="95">
        <v>42</v>
      </c>
      <c r="B192" s="257" t="s">
        <v>1127</v>
      </c>
      <c r="C192" s="95" t="s">
        <v>29</v>
      </c>
      <c r="D192" s="99"/>
      <c r="E192" s="99">
        <v>838.9</v>
      </c>
      <c r="F192" s="95">
        <v>5</v>
      </c>
      <c r="G192" s="99">
        <f t="shared" si="64"/>
        <v>4194.5</v>
      </c>
      <c r="H192" s="96"/>
      <c r="I192" s="96"/>
      <c r="J192" s="93"/>
      <c r="K192" s="95"/>
      <c r="L192" s="99"/>
      <c r="M192" s="95">
        <v>1275</v>
      </c>
      <c r="N192" s="96">
        <v>44154</v>
      </c>
      <c r="O192" s="95">
        <f t="shared" si="65"/>
        <v>0</v>
      </c>
      <c r="P192" s="99">
        <f t="shared" si="66"/>
        <v>0</v>
      </c>
      <c r="Q192" s="95"/>
      <c r="R192" s="95"/>
      <c r="S192" s="95"/>
      <c r="T192" s="95"/>
      <c r="U192" s="95"/>
      <c r="V192" s="95"/>
      <c r="W192" s="95">
        <v>5</v>
      </c>
      <c r="X192" s="99">
        <f t="shared" si="67"/>
        <v>4194.5</v>
      </c>
      <c r="Y192" s="76">
        <f t="shared" si="53"/>
        <v>0</v>
      </c>
      <c r="Z192" s="64"/>
      <c r="AA192" s="64"/>
      <c r="AB192" s="64"/>
      <c r="AC192" s="64"/>
      <c r="AD192" s="64"/>
      <c r="AE192" s="64"/>
      <c r="AF192" s="64"/>
      <c r="AG192" s="64"/>
      <c r="AH192" s="64"/>
      <c r="AI192" s="64"/>
      <c r="AJ192" s="64"/>
      <c r="AK192" s="64"/>
      <c r="AL192" s="64"/>
      <c r="AM192" s="64"/>
    </row>
    <row r="193" spans="1:39" s="69" customFormat="1" ht="31.5" customHeight="1">
      <c r="A193" s="95">
        <v>43</v>
      </c>
      <c r="B193" s="257" t="s">
        <v>1128</v>
      </c>
      <c r="C193" s="95" t="s">
        <v>29</v>
      </c>
      <c r="D193" s="99"/>
      <c r="E193" s="99">
        <v>577.5</v>
      </c>
      <c r="F193" s="95">
        <v>40</v>
      </c>
      <c r="G193" s="99">
        <f t="shared" si="64"/>
        <v>23100</v>
      </c>
      <c r="H193" s="96"/>
      <c r="I193" s="96"/>
      <c r="J193" s="93"/>
      <c r="K193" s="95"/>
      <c r="L193" s="99"/>
      <c r="M193" s="95">
        <v>1275</v>
      </c>
      <c r="N193" s="96">
        <v>44154</v>
      </c>
      <c r="O193" s="95">
        <f t="shared" si="65"/>
        <v>0</v>
      </c>
      <c r="P193" s="99">
        <f t="shared" si="66"/>
        <v>0</v>
      </c>
      <c r="Q193" s="95"/>
      <c r="R193" s="95"/>
      <c r="S193" s="95"/>
      <c r="T193" s="95"/>
      <c r="U193" s="95"/>
      <c r="V193" s="95"/>
      <c r="W193" s="95">
        <v>40</v>
      </c>
      <c r="X193" s="99">
        <f t="shared" si="67"/>
        <v>23100</v>
      </c>
      <c r="Y193" s="76">
        <f t="shared" si="53"/>
        <v>0</v>
      </c>
      <c r="Z193" s="64"/>
      <c r="AA193" s="64"/>
      <c r="AB193" s="64"/>
      <c r="AC193" s="64"/>
      <c r="AD193" s="64"/>
      <c r="AE193" s="64"/>
      <c r="AF193" s="64"/>
      <c r="AG193" s="64"/>
      <c r="AH193" s="64"/>
      <c r="AI193" s="64"/>
      <c r="AJ193" s="64"/>
      <c r="AK193" s="64"/>
      <c r="AL193" s="64"/>
      <c r="AM193" s="64"/>
    </row>
    <row r="194" spans="1:39" s="69" customFormat="1" ht="31.5" customHeight="1">
      <c r="A194" s="95">
        <v>44</v>
      </c>
      <c r="B194" s="257" t="s">
        <v>1129</v>
      </c>
      <c r="C194" s="95" t="s">
        <v>29</v>
      </c>
      <c r="D194" s="99"/>
      <c r="E194" s="99">
        <v>3787.8</v>
      </c>
      <c r="F194" s="95">
        <v>32</v>
      </c>
      <c r="G194" s="99">
        <f t="shared" si="64"/>
        <v>121209.60000000001</v>
      </c>
      <c r="H194" s="96"/>
      <c r="I194" s="96"/>
      <c r="J194" s="93"/>
      <c r="K194" s="95"/>
      <c r="L194" s="99"/>
      <c r="M194" s="95">
        <v>1275</v>
      </c>
      <c r="N194" s="96">
        <v>44154</v>
      </c>
      <c r="O194" s="95">
        <f t="shared" si="65"/>
        <v>0</v>
      </c>
      <c r="P194" s="99">
        <f t="shared" si="66"/>
        <v>0</v>
      </c>
      <c r="Q194" s="95"/>
      <c r="R194" s="95"/>
      <c r="S194" s="95"/>
      <c r="T194" s="95"/>
      <c r="U194" s="95"/>
      <c r="V194" s="95"/>
      <c r="W194" s="95">
        <v>32</v>
      </c>
      <c r="X194" s="99">
        <f t="shared" si="67"/>
        <v>121209.60000000001</v>
      </c>
      <c r="Y194" s="76">
        <f t="shared" si="53"/>
        <v>0</v>
      </c>
      <c r="Z194" s="64"/>
      <c r="AA194" s="64"/>
      <c r="AB194" s="64"/>
      <c r="AC194" s="64"/>
      <c r="AD194" s="64"/>
      <c r="AE194" s="64"/>
      <c r="AF194" s="64"/>
      <c r="AG194" s="64"/>
      <c r="AH194" s="64"/>
      <c r="AI194" s="64"/>
      <c r="AJ194" s="64"/>
      <c r="AK194" s="64"/>
      <c r="AL194" s="64"/>
      <c r="AM194" s="64"/>
    </row>
    <row r="195" spans="1:39" s="69" customFormat="1" ht="31.5" customHeight="1">
      <c r="A195" s="95">
        <v>45</v>
      </c>
      <c r="B195" s="257" t="s">
        <v>1130</v>
      </c>
      <c r="C195" s="95" t="s">
        <v>29</v>
      </c>
      <c r="D195" s="99"/>
      <c r="E195" s="99">
        <v>2953.2</v>
      </c>
      <c r="F195" s="95">
        <v>13</v>
      </c>
      <c r="G195" s="99">
        <f t="shared" si="64"/>
        <v>38391.599999999999</v>
      </c>
      <c r="H195" s="96"/>
      <c r="I195" s="96"/>
      <c r="J195" s="93"/>
      <c r="K195" s="95"/>
      <c r="L195" s="99"/>
      <c r="M195" s="95">
        <v>1275</v>
      </c>
      <c r="N195" s="96">
        <v>44154</v>
      </c>
      <c r="O195" s="95">
        <f t="shared" si="65"/>
        <v>13</v>
      </c>
      <c r="P195" s="99">
        <f t="shared" si="66"/>
        <v>38391.599999999999</v>
      </c>
      <c r="Q195" s="95"/>
      <c r="R195" s="95"/>
      <c r="S195" s="95"/>
      <c r="T195" s="95"/>
      <c r="U195" s="95"/>
      <c r="V195" s="95"/>
      <c r="W195" s="217">
        <v>0</v>
      </c>
      <c r="X195" s="99">
        <f t="shared" si="67"/>
        <v>0</v>
      </c>
      <c r="Y195" s="76">
        <f t="shared" si="53"/>
        <v>0</v>
      </c>
      <c r="Z195" s="64"/>
      <c r="AA195" s="64"/>
      <c r="AB195" s="64"/>
      <c r="AC195" s="64"/>
      <c r="AD195" s="64"/>
      <c r="AE195" s="64"/>
      <c r="AF195" s="64"/>
      <c r="AG195" s="64"/>
      <c r="AH195" s="64"/>
      <c r="AI195" s="64"/>
      <c r="AJ195" s="64"/>
      <c r="AK195" s="64"/>
      <c r="AL195" s="64"/>
      <c r="AM195" s="64"/>
    </row>
    <row r="196" spans="1:39" s="69" customFormat="1" ht="31.5" customHeight="1">
      <c r="A196" s="95">
        <v>46</v>
      </c>
      <c r="B196" s="257" t="s">
        <v>1131</v>
      </c>
      <c r="C196" s="95" t="s">
        <v>29</v>
      </c>
      <c r="D196" s="99"/>
      <c r="E196" s="99">
        <v>25388</v>
      </c>
      <c r="F196" s="95">
        <v>8</v>
      </c>
      <c r="G196" s="99">
        <f t="shared" si="64"/>
        <v>203104</v>
      </c>
      <c r="H196" s="96"/>
      <c r="I196" s="96"/>
      <c r="J196" s="93"/>
      <c r="K196" s="95"/>
      <c r="L196" s="99"/>
      <c r="M196" s="95">
        <v>1275</v>
      </c>
      <c r="N196" s="96">
        <v>44154</v>
      </c>
      <c r="O196" s="95">
        <f t="shared" si="65"/>
        <v>0</v>
      </c>
      <c r="P196" s="99">
        <f t="shared" si="66"/>
        <v>0</v>
      </c>
      <c r="Q196" s="95"/>
      <c r="R196" s="95"/>
      <c r="S196" s="95"/>
      <c r="T196" s="95"/>
      <c r="U196" s="95"/>
      <c r="V196" s="95"/>
      <c r="W196" s="95">
        <v>8</v>
      </c>
      <c r="X196" s="99">
        <f t="shared" si="67"/>
        <v>203104</v>
      </c>
      <c r="Y196" s="76">
        <f t="shared" si="53"/>
        <v>0</v>
      </c>
      <c r="Z196" s="64"/>
      <c r="AA196" s="64"/>
      <c r="AB196" s="64"/>
      <c r="AC196" s="64"/>
      <c r="AD196" s="64"/>
      <c r="AE196" s="64"/>
      <c r="AF196" s="64"/>
      <c r="AG196" s="64"/>
      <c r="AH196" s="64"/>
      <c r="AI196" s="64"/>
      <c r="AJ196" s="64"/>
      <c r="AK196" s="64"/>
      <c r="AL196" s="64"/>
      <c r="AM196" s="64"/>
    </row>
    <row r="197" spans="1:39" s="69" customFormat="1" ht="32.25" customHeight="1">
      <c r="A197" s="95">
        <v>47</v>
      </c>
      <c r="B197" s="257" t="s">
        <v>1132</v>
      </c>
      <c r="C197" s="95" t="s">
        <v>29</v>
      </c>
      <c r="D197" s="99"/>
      <c r="E197" s="99">
        <v>19794.8</v>
      </c>
      <c r="F197" s="95">
        <v>10</v>
      </c>
      <c r="G197" s="99">
        <f t="shared" si="64"/>
        <v>197948</v>
      </c>
      <c r="H197" s="96"/>
      <c r="I197" s="96"/>
      <c r="J197" s="93"/>
      <c r="K197" s="95"/>
      <c r="L197" s="99"/>
      <c r="M197" s="95">
        <v>1275</v>
      </c>
      <c r="N197" s="96">
        <v>44154</v>
      </c>
      <c r="O197" s="95">
        <f t="shared" si="65"/>
        <v>0</v>
      </c>
      <c r="P197" s="99">
        <f t="shared" si="66"/>
        <v>0</v>
      </c>
      <c r="Q197" s="95"/>
      <c r="R197" s="95"/>
      <c r="S197" s="95"/>
      <c r="T197" s="95"/>
      <c r="U197" s="95"/>
      <c r="V197" s="95"/>
      <c r="W197" s="95">
        <v>10</v>
      </c>
      <c r="X197" s="99">
        <f t="shared" si="67"/>
        <v>197948</v>
      </c>
      <c r="Y197" s="76">
        <f t="shared" si="53"/>
        <v>0</v>
      </c>
      <c r="Z197" s="64"/>
      <c r="AA197" s="64"/>
      <c r="AB197" s="64"/>
      <c r="AC197" s="64"/>
      <c r="AD197" s="64"/>
      <c r="AE197" s="64"/>
      <c r="AF197" s="64"/>
      <c r="AG197" s="64"/>
      <c r="AH197" s="64"/>
      <c r="AI197" s="64"/>
      <c r="AJ197" s="64"/>
      <c r="AK197" s="64"/>
      <c r="AL197" s="64"/>
      <c r="AM197" s="64"/>
    </row>
    <row r="198" spans="1:39" s="69" customFormat="1" ht="41.25" customHeight="1">
      <c r="A198" s="95">
        <v>48</v>
      </c>
      <c r="B198" s="257" t="s">
        <v>1133</v>
      </c>
      <c r="C198" s="95" t="s">
        <v>29</v>
      </c>
      <c r="D198" s="99"/>
      <c r="E198" s="99">
        <v>548</v>
      </c>
      <c r="F198" s="95">
        <v>2</v>
      </c>
      <c r="G198" s="99">
        <f t="shared" si="64"/>
        <v>1096</v>
      </c>
      <c r="H198" s="96"/>
      <c r="I198" s="96"/>
      <c r="J198" s="93"/>
      <c r="K198" s="95"/>
      <c r="L198" s="99"/>
      <c r="M198" s="95">
        <v>1275</v>
      </c>
      <c r="N198" s="96">
        <v>44154</v>
      </c>
      <c r="O198" s="95">
        <f t="shared" si="65"/>
        <v>0</v>
      </c>
      <c r="P198" s="99">
        <f t="shared" si="66"/>
        <v>0</v>
      </c>
      <c r="Q198" s="95"/>
      <c r="R198" s="95"/>
      <c r="S198" s="95"/>
      <c r="T198" s="95"/>
      <c r="U198" s="95"/>
      <c r="V198" s="95"/>
      <c r="W198" s="95">
        <v>2</v>
      </c>
      <c r="X198" s="99">
        <f t="shared" si="67"/>
        <v>1096</v>
      </c>
      <c r="Y198" s="76">
        <f t="shared" si="53"/>
        <v>0</v>
      </c>
      <c r="Z198" s="64"/>
      <c r="AA198" s="64"/>
      <c r="AB198" s="64"/>
      <c r="AC198" s="64"/>
      <c r="AD198" s="64"/>
      <c r="AE198" s="64"/>
      <c r="AF198" s="64"/>
      <c r="AG198" s="64"/>
      <c r="AH198" s="64"/>
      <c r="AI198" s="64"/>
      <c r="AJ198" s="64"/>
      <c r="AK198" s="64"/>
      <c r="AL198" s="64"/>
      <c r="AM198" s="64"/>
    </row>
    <row r="199" spans="1:39" s="69" customFormat="1" ht="33" customHeight="1">
      <c r="A199" s="95">
        <v>49</v>
      </c>
      <c r="B199" s="257" t="s">
        <v>1134</v>
      </c>
      <c r="C199" s="95" t="s">
        <v>29</v>
      </c>
      <c r="D199" s="99"/>
      <c r="E199" s="99">
        <v>4560</v>
      </c>
      <c r="F199" s="95">
        <v>2</v>
      </c>
      <c r="G199" s="99">
        <f t="shared" si="64"/>
        <v>9120</v>
      </c>
      <c r="H199" s="96"/>
      <c r="I199" s="96"/>
      <c r="J199" s="93"/>
      <c r="K199" s="95"/>
      <c r="L199" s="99"/>
      <c r="M199" s="95">
        <v>1379</v>
      </c>
      <c r="N199" s="96">
        <v>44176</v>
      </c>
      <c r="O199" s="95">
        <f t="shared" si="65"/>
        <v>0</v>
      </c>
      <c r="P199" s="99">
        <f t="shared" si="66"/>
        <v>0</v>
      </c>
      <c r="Q199" s="95"/>
      <c r="R199" s="95"/>
      <c r="S199" s="95"/>
      <c r="T199" s="95"/>
      <c r="U199" s="95"/>
      <c r="V199" s="95"/>
      <c r="W199" s="95">
        <v>2</v>
      </c>
      <c r="X199" s="99">
        <f t="shared" si="67"/>
        <v>9120</v>
      </c>
      <c r="Y199" s="76">
        <f t="shared" si="53"/>
        <v>0</v>
      </c>
      <c r="Z199" s="64"/>
      <c r="AA199" s="64"/>
      <c r="AB199" s="64"/>
      <c r="AC199" s="64"/>
      <c r="AD199" s="64"/>
      <c r="AE199" s="64"/>
      <c r="AF199" s="64"/>
      <c r="AG199" s="64"/>
      <c r="AH199" s="64"/>
      <c r="AI199" s="64"/>
      <c r="AJ199" s="64"/>
      <c r="AK199" s="64"/>
      <c r="AL199" s="64"/>
      <c r="AM199" s="64"/>
    </row>
    <row r="200" spans="1:39" s="69" customFormat="1" ht="25.5" customHeight="1">
      <c r="A200" s="95">
        <v>50</v>
      </c>
      <c r="B200" s="257" t="s">
        <v>1135</v>
      </c>
      <c r="C200" s="95" t="s">
        <v>29</v>
      </c>
      <c r="D200" s="99"/>
      <c r="E200" s="99">
        <v>178</v>
      </c>
      <c r="F200" s="95">
        <v>139</v>
      </c>
      <c r="G200" s="99">
        <f t="shared" si="64"/>
        <v>24742</v>
      </c>
      <c r="H200" s="96"/>
      <c r="I200" s="96"/>
      <c r="J200" s="93"/>
      <c r="K200" s="95"/>
      <c r="L200" s="99"/>
      <c r="M200" s="95">
        <v>1379</v>
      </c>
      <c r="N200" s="96">
        <v>44176</v>
      </c>
      <c r="O200" s="95">
        <f t="shared" si="65"/>
        <v>0</v>
      </c>
      <c r="P200" s="99">
        <f t="shared" si="66"/>
        <v>0</v>
      </c>
      <c r="Q200" s="95"/>
      <c r="R200" s="95"/>
      <c r="S200" s="95"/>
      <c r="T200" s="95"/>
      <c r="U200" s="95"/>
      <c r="V200" s="95"/>
      <c r="W200" s="95">
        <v>139</v>
      </c>
      <c r="X200" s="99">
        <f t="shared" si="67"/>
        <v>24742</v>
      </c>
      <c r="Y200" s="76">
        <f t="shared" si="53"/>
        <v>0</v>
      </c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</row>
    <row r="201" spans="1:39" s="69" customFormat="1" ht="25.5" customHeight="1">
      <c r="A201" s="95">
        <v>51</v>
      </c>
      <c r="B201" s="257" t="s">
        <v>1136</v>
      </c>
      <c r="C201" s="95" t="s">
        <v>29</v>
      </c>
      <c r="D201" s="99"/>
      <c r="E201" s="99">
        <v>23275</v>
      </c>
      <c r="F201" s="95">
        <v>6</v>
      </c>
      <c r="G201" s="99">
        <f t="shared" si="64"/>
        <v>139650</v>
      </c>
      <c r="H201" s="96"/>
      <c r="I201" s="96"/>
      <c r="J201" s="93"/>
      <c r="K201" s="95"/>
      <c r="L201" s="99"/>
      <c r="M201" s="95">
        <v>1379</v>
      </c>
      <c r="N201" s="96">
        <v>44176</v>
      </c>
      <c r="O201" s="95">
        <f t="shared" si="65"/>
        <v>0</v>
      </c>
      <c r="P201" s="99">
        <f t="shared" si="66"/>
        <v>0</v>
      </c>
      <c r="Q201" s="95"/>
      <c r="R201" s="95"/>
      <c r="S201" s="95"/>
      <c r="T201" s="95"/>
      <c r="U201" s="95"/>
      <c r="V201" s="95"/>
      <c r="W201" s="95">
        <v>6</v>
      </c>
      <c r="X201" s="99">
        <f t="shared" si="67"/>
        <v>139650</v>
      </c>
      <c r="Y201" s="76">
        <f t="shared" si="53"/>
        <v>0</v>
      </c>
      <c r="Z201" s="64"/>
      <c r="AA201" s="64"/>
      <c r="AB201" s="64"/>
      <c r="AC201" s="64"/>
      <c r="AD201" s="64"/>
      <c r="AE201" s="64"/>
      <c r="AF201" s="64"/>
      <c r="AG201" s="64"/>
      <c r="AH201" s="64"/>
      <c r="AI201" s="64"/>
      <c r="AJ201" s="64"/>
      <c r="AK201" s="64"/>
      <c r="AL201" s="64"/>
      <c r="AM201" s="64"/>
    </row>
    <row r="202" spans="1:39" s="69" customFormat="1" ht="25.5" customHeight="1">
      <c r="A202" s="95">
        <v>52</v>
      </c>
      <c r="B202" s="262" t="s">
        <v>1137</v>
      </c>
      <c r="C202" s="95" t="s">
        <v>29</v>
      </c>
      <c r="D202" s="95"/>
      <c r="E202" s="95">
        <v>646.28</v>
      </c>
      <c r="F202" s="95">
        <v>50</v>
      </c>
      <c r="G202" s="99">
        <f t="shared" si="64"/>
        <v>32314</v>
      </c>
      <c r="H202" s="96"/>
      <c r="I202" s="96"/>
      <c r="J202" s="93"/>
      <c r="K202" s="95"/>
      <c r="L202" s="99"/>
      <c r="M202" s="95">
        <v>1275</v>
      </c>
      <c r="N202" s="96">
        <v>44154</v>
      </c>
      <c r="O202" s="95">
        <f t="shared" si="65"/>
        <v>0</v>
      </c>
      <c r="P202" s="99">
        <f t="shared" si="66"/>
        <v>0</v>
      </c>
      <c r="Q202" s="95"/>
      <c r="R202" s="95"/>
      <c r="S202" s="95"/>
      <c r="T202" s="95"/>
      <c r="U202" s="95"/>
      <c r="V202" s="95"/>
      <c r="W202" s="95">
        <v>50</v>
      </c>
      <c r="X202" s="99">
        <f t="shared" si="67"/>
        <v>32314</v>
      </c>
      <c r="Y202" s="76">
        <f t="shared" si="53"/>
        <v>0</v>
      </c>
      <c r="Z202" s="64"/>
      <c r="AA202" s="64"/>
      <c r="AB202" s="64"/>
      <c r="AC202" s="64"/>
      <c r="AD202" s="64"/>
      <c r="AE202" s="64"/>
      <c r="AF202" s="64"/>
      <c r="AG202" s="64"/>
      <c r="AH202" s="64"/>
      <c r="AI202" s="64"/>
      <c r="AJ202" s="64"/>
      <c r="AK202" s="64"/>
      <c r="AL202" s="64"/>
      <c r="AM202" s="64"/>
    </row>
    <row r="203" spans="1:39" s="69" customFormat="1" ht="36.75" customHeight="1">
      <c r="A203" s="95">
        <v>53</v>
      </c>
      <c r="B203" s="262" t="s">
        <v>1138</v>
      </c>
      <c r="C203" s="95" t="s">
        <v>29</v>
      </c>
      <c r="D203" s="95"/>
      <c r="E203" s="99">
        <v>11994.7</v>
      </c>
      <c r="F203" s="95">
        <v>98</v>
      </c>
      <c r="G203" s="99">
        <f t="shared" si="64"/>
        <v>1175480.6000000001</v>
      </c>
      <c r="H203" s="96"/>
      <c r="I203" s="96"/>
      <c r="J203" s="93"/>
      <c r="K203" s="95"/>
      <c r="L203" s="99"/>
      <c r="M203" s="95">
        <v>1471</v>
      </c>
      <c r="N203" s="96">
        <v>44189</v>
      </c>
      <c r="O203" s="95">
        <f t="shared" si="65"/>
        <v>58</v>
      </c>
      <c r="P203" s="99">
        <f t="shared" si="66"/>
        <v>695692.60000000009</v>
      </c>
      <c r="Q203" s="95"/>
      <c r="R203" s="95"/>
      <c r="S203" s="95"/>
      <c r="T203" s="95"/>
      <c r="U203" s="95"/>
      <c r="V203" s="95"/>
      <c r="W203" s="217">
        <v>40</v>
      </c>
      <c r="X203" s="99">
        <f t="shared" si="67"/>
        <v>479788</v>
      </c>
      <c r="Y203" s="76">
        <f t="shared" si="53"/>
        <v>0</v>
      </c>
      <c r="Z203" s="64"/>
      <c r="AA203" s="64"/>
      <c r="AB203" s="64"/>
      <c r="AC203" s="64"/>
      <c r="AD203" s="64"/>
      <c r="AE203" s="64"/>
      <c r="AF203" s="64"/>
      <c r="AG203" s="64"/>
      <c r="AH203" s="64"/>
      <c r="AI203" s="64"/>
      <c r="AJ203" s="64"/>
      <c r="AK203" s="64"/>
      <c r="AL203" s="64"/>
      <c r="AM203" s="64"/>
    </row>
    <row r="204" spans="1:39" s="69" customFormat="1" ht="20.25" customHeight="1">
      <c r="A204" s="95">
        <v>54</v>
      </c>
      <c r="B204" s="262" t="s">
        <v>1139</v>
      </c>
      <c r="C204" s="95" t="s">
        <v>29</v>
      </c>
      <c r="D204" s="95"/>
      <c r="E204" s="99">
        <v>28590</v>
      </c>
      <c r="F204" s="95">
        <v>3</v>
      </c>
      <c r="G204" s="99">
        <f t="shared" si="64"/>
        <v>85770</v>
      </c>
      <c r="H204" s="96"/>
      <c r="I204" s="96"/>
      <c r="J204" s="93"/>
      <c r="K204" s="95"/>
      <c r="L204" s="99"/>
      <c r="M204" s="95">
        <v>1277</v>
      </c>
      <c r="N204" s="96">
        <v>44154</v>
      </c>
      <c r="O204" s="95">
        <f t="shared" si="65"/>
        <v>0</v>
      </c>
      <c r="P204" s="99">
        <f t="shared" si="66"/>
        <v>0</v>
      </c>
      <c r="Q204" s="95"/>
      <c r="R204" s="95"/>
      <c r="S204" s="95"/>
      <c r="T204" s="95"/>
      <c r="U204" s="95"/>
      <c r="V204" s="95"/>
      <c r="W204" s="95">
        <v>3</v>
      </c>
      <c r="X204" s="99">
        <f t="shared" si="67"/>
        <v>85770</v>
      </c>
      <c r="Y204" s="76">
        <f t="shared" si="53"/>
        <v>0</v>
      </c>
      <c r="Z204" s="64"/>
      <c r="AA204" s="64"/>
      <c r="AB204" s="64"/>
      <c r="AC204" s="64"/>
      <c r="AD204" s="64"/>
      <c r="AE204" s="64"/>
      <c r="AF204" s="64"/>
      <c r="AG204" s="64"/>
      <c r="AH204" s="64"/>
      <c r="AI204" s="64"/>
      <c r="AJ204" s="64"/>
      <c r="AK204" s="64"/>
      <c r="AL204" s="64"/>
      <c r="AM204" s="64"/>
    </row>
    <row r="205" spans="1:39" s="69" customFormat="1" ht="20.25" customHeight="1">
      <c r="A205" s="95">
        <v>55</v>
      </c>
      <c r="B205" s="262" t="s">
        <v>1140</v>
      </c>
      <c r="C205" s="95" t="s">
        <v>29</v>
      </c>
      <c r="D205" s="95"/>
      <c r="E205" s="99">
        <v>17355</v>
      </c>
      <c r="F205" s="95">
        <v>12</v>
      </c>
      <c r="G205" s="99">
        <f t="shared" si="64"/>
        <v>208260</v>
      </c>
      <c r="H205" s="96"/>
      <c r="I205" s="96"/>
      <c r="J205" s="93"/>
      <c r="K205" s="95"/>
      <c r="L205" s="99"/>
      <c r="M205" s="95">
        <v>1277</v>
      </c>
      <c r="N205" s="96">
        <v>44154</v>
      </c>
      <c r="O205" s="95">
        <f t="shared" si="65"/>
        <v>0</v>
      </c>
      <c r="P205" s="99">
        <f t="shared" si="66"/>
        <v>0</v>
      </c>
      <c r="Q205" s="95"/>
      <c r="R205" s="95"/>
      <c r="S205" s="95"/>
      <c r="T205" s="95"/>
      <c r="U205" s="95"/>
      <c r="V205" s="95"/>
      <c r="W205" s="95">
        <v>12</v>
      </c>
      <c r="X205" s="99">
        <f t="shared" si="67"/>
        <v>208260</v>
      </c>
      <c r="Y205" s="76">
        <f t="shared" si="53"/>
        <v>0</v>
      </c>
      <c r="Z205" s="64"/>
      <c r="AA205" s="64"/>
      <c r="AB205" s="64"/>
      <c r="AC205" s="64"/>
      <c r="AD205" s="64"/>
      <c r="AE205" s="64"/>
      <c r="AF205" s="64"/>
      <c r="AG205" s="64"/>
      <c r="AH205" s="64"/>
      <c r="AI205" s="64"/>
      <c r="AJ205" s="64"/>
      <c r="AK205" s="64"/>
      <c r="AL205" s="64"/>
      <c r="AM205" s="64"/>
    </row>
    <row r="206" spans="1:39" s="69" customFormat="1" ht="20.25" customHeight="1">
      <c r="A206" s="95">
        <v>56</v>
      </c>
      <c r="B206" s="262" t="s">
        <v>1141</v>
      </c>
      <c r="C206" s="95" t="s">
        <v>29</v>
      </c>
      <c r="D206" s="95"/>
      <c r="E206" s="99">
        <v>420000</v>
      </c>
      <c r="F206" s="95">
        <v>3</v>
      </c>
      <c r="G206" s="99">
        <f t="shared" si="64"/>
        <v>1260000</v>
      </c>
      <c r="H206" s="96"/>
      <c r="I206" s="96"/>
      <c r="J206" s="93"/>
      <c r="K206" s="95"/>
      <c r="L206" s="99"/>
      <c r="M206" s="95">
        <v>1277</v>
      </c>
      <c r="N206" s="96">
        <v>44154</v>
      </c>
      <c r="O206" s="95">
        <f t="shared" si="65"/>
        <v>0</v>
      </c>
      <c r="P206" s="99">
        <f t="shared" si="66"/>
        <v>0</v>
      </c>
      <c r="Q206" s="95"/>
      <c r="R206" s="95"/>
      <c r="S206" s="95"/>
      <c r="T206" s="95"/>
      <c r="U206" s="95"/>
      <c r="V206" s="95"/>
      <c r="W206" s="95">
        <v>3</v>
      </c>
      <c r="X206" s="99">
        <f t="shared" si="67"/>
        <v>1260000</v>
      </c>
      <c r="Y206" s="76">
        <f t="shared" si="53"/>
        <v>0</v>
      </c>
      <c r="Z206" s="64"/>
      <c r="AA206" s="64"/>
      <c r="AB206" s="64"/>
      <c r="AC206" s="64"/>
      <c r="AD206" s="64"/>
      <c r="AE206" s="64"/>
      <c r="AF206" s="64"/>
      <c r="AG206" s="64"/>
      <c r="AH206" s="64"/>
      <c r="AI206" s="64"/>
      <c r="AJ206" s="64"/>
      <c r="AK206" s="64"/>
      <c r="AL206" s="64"/>
      <c r="AM206" s="64"/>
    </row>
    <row r="207" spans="1:39" s="69" customFormat="1" ht="20.25" customHeight="1">
      <c r="A207" s="95">
        <v>57</v>
      </c>
      <c r="B207" s="262" t="s">
        <v>1142</v>
      </c>
      <c r="C207" s="95" t="s">
        <v>29</v>
      </c>
      <c r="D207" s="95"/>
      <c r="E207" s="99">
        <v>38990</v>
      </c>
      <c r="F207" s="95">
        <v>3</v>
      </c>
      <c r="G207" s="99">
        <f t="shared" si="64"/>
        <v>116970</v>
      </c>
      <c r="H207" s="96"/>
      <c r="I207" s="96"/>
      <c r="J207" s="93"/>
      <c r="K207" s="95"/>
      <c r="L207" s="99"/>
      <c r="M207" s="95">
        <v>1277</v>
      </c>
      <c r="N207" s="96">
        <v>44154</v>
      </c>
      <c r="O207" s="95">
        <f t="shared" si="65"/>
        <v>0</v>
      </c>
      <c r="P207" s="99">
        <f t="shared" si="66"/>
        <v>0</v>
      </c>
      <c r="Q207" s="95"/>
      <c r="R207" s="95"/>
      <c r="S207" s="95"/>
      <c r="T207" s="95"/>
      <c r="U207" s="95"/>
      <c r="V207" s="95"/>
      <c r="W207" s="95">
        <v>3</v>
      </c>
      <c r="X207" s="99">
        <f t="shared" si="67"/>
        <v>116970</v>
      </c>
      <c r="Y207" s="76">
        <f t="shared" si="53"/>
        <v>0</v>
      </c>
      <c r="Z207" s="64"/>
      <c r="AA207" s="64"/>
      <c r="AB207" s="64"/>
      <c r="AC207" s="64"/>
      <c r="AD207" s="64"/>
      <c r="AE207" s="64"/>
      <c r="AF207" s="64"/>
      <c r="AG207" s="64"/>
      <c r="AH207" s="64"/>
      <c r="AI207" s="64"/>
      <c r="AJ207" s="64"/>
      <c r="AK207" s="64"/>
      <c r="AL207" s="64"/>
      <c r="AM207" s="64"/>
    </row>
    <row r="208" spans="1:39" s="69" customFormat="1" ht="28.5" customHeight="1">
      <c r="A208" s="95">
        <v>58</v>
      </c>
      <c r="B208" s="262" t="s">
        <v>1143</v>
      </c>
      <c r="C208" s="95" t="s">
        <v>29</v>
      </c>
      <c r="D208" s="95"/>
      <c r="E208" s="99">
        <v>39700</v>
      </c>
      <c r="F208" s="95">
        <v>1</v>
      </c>
      <c r="G208" s="99">
        <f t="shared" si="64"/>
        <v>39700</v>
      </c>
      <c r="H208" s="96"/>
      <c r="I208" s="96"/>
      <c r="J208" s="93"/>
      <c r="K208" s="95"/>
      <c r="L208" s="99"/>
      <c r="M208" s="95">
        <v>1277</v>
      </c>
      <c r="N208" s="96">
        <v>44154</v>
      </c>
      <c r="O208" s="95">
        <f t="shared" si="65"/>
        <v>1</v>
      </c>
      <c r="P208" s="99">
        <f t="shared" si="66"/>
        <v>39700</v>
      </c>
      <c r="Q208" s="95"/>
      <c r="R208" s="95"/>
      <c r="S208" s="95"/>
      <c r="T208" s="95"/>
      <c r="U208" s="95"/>
      <c r="V208" s="95"/>
      <c r="W208" s="217">
        <v>0</v>
      </c>
      <c r="X208" s="99">
        <f t="shared" si="67"/>
        <v>0</v>
      </c>
      <c r="Y208" s="76">
        <f t="shared" si="53"/>
        <v>0</v>
      </c>
      <c r="Z208" s="64"/>
      <c r="AA208" s="64"/>
      <c r="AB208" s="64"/>
      <c r="AC208" s="64"/>
      <c r="AD208" s="64"/>
      <c r="AE208" s="64"/>
      <c r="AF208" s="64"/>
      <c r="AG208" s="64"/>
      <c r="AH208" s="64"/>
      <c r="AI208" s="64"/>
      <c r="AJ208" s="64"/>
      <c r="AK208" s="64"/>
      <c r="AL208" s="64"/>
      <c r="AM208" s="64"/>
    </row>
    <row r="209" spans="1:39" s="69" customFormat="1" ht="30" customHeight="1">
      <c r="A209" s="95">
        <v>59</v>
      </c>
      <c r="B209" s="267" t="s">
        <v>1144</v>
      </c>
      <c r="C209" s="95" t="s">
        <v>27</v>
      </c>
      <c r="D209" s="95"/>
      <c r="E209" s="154">
        <v>3193.95</v>
      </c>
      <c r="F209" s="95">
        <v>1</v>
      </c>
      <c r="G209" s="99">
        <f t="shared" si="64"/>
        <v>3193.95</v>
      </c>
      <c r="H209" s="96"/>
      <c r="I209" s="96">
        <v>44180</v>
      </c>
      <c r="J209" s="95">
        <v>3972</v>
      </c>
      <c r="K209" s="95"/>
      <c r="L209" s="154"/>
      <c r="M209" s="95">
        <v>1344</v>
      </c>
      <c r="N209" s="96">
        <v>44167</v>
      </c>
      <c r="O209" s="95">
        <f t="shared" si="65"/>
        <v>0</v>
      </c>
      <c r="P209" s="99">
        <f t="shared" si="66"/>
        <v>0</v>
      </c>
      <c r="Q209" s="95"/>
      <c r="R209" s="95"/>
      <c r="S209" s="95"/>
      <c r="T209" s="95"/>
      <c r="U209" s="95"/>
      <c r="V209" s="95"/>
      <c r="W209" s="95">
        <v>1</v>
      </c>
      <c r="X209" s="99">
        <f t="shared" si="67"/>
        <v>3193.95</v>
      </c>
      <c r="Y209" s="76">
        <f t="shared" si="53"/>
        <v>0</v>
      </c>
      <c r="Z209" s="64"/>
      <c r="AA209" s="64"/>
      <c r="AB209" s="64"/>
      <c r="AC209" s="64"/>
      <c r="AD209" s="64"/>
      <c r="AE209" s="64"/>
      <c r="AF209" s="64"/>
      <c r="AG209" s="64"/>
      <c r="AH209" s="64"/>
      <c r="AI209" s="64"/>
      <c r="AJ209" s="64"/>
      <c r="AK209" s="64"/>
      <c r="AL209" s="64"/>
      <c r="AM209" s="64"/>
    </row>
    <row r="210" spans="1:39" s="69" customFormat="1" ht="41.25" customHeight="1">
      <c r="A210" s="95">
        <v>60</v>
      </c>
      <c r="B210" s="262" t="s">
        <v>1145</v>
      </c>
      <c r="C210" s="95" t="s">
        <v>27</v>
      </c>
      <c r="D210" s="95"/>
      <c r="E210" s="154">
        <v>1797.6</v>
      </c>
      <c r="F210" s="95">
        <v>1</v>
      </c>
      <c r="G210" s="99">
        <f t="shared" si="64"/>
        <v>1797.6</v>
      </c>
      <c r="H210" s="96"/>
      <c r="I210" s="96">
        <v>44180</v>
      </c>
      <c r="J210" s="95">
        <v>3972</v>
      </c>
      <c r="K210" s="95"/>
      <c r="L210" s="154"/>
      <c r="M210" s="95">
        <v>1344</v>
      </c>
      <c r="N210" s="96">
        <v>44167</v>
      </c>
      <c r="O210" s="95">
        <f t="shared" si="65"/>
        <v>0</v>
      </c>
      <c r="P210" s="99">
        <f t="shared" si="66"/>
        <v>0</v>
      </c>
      <c r="Q210" s="95"/>
      <c r="R210" s="95"/>
      <c r="S210" s="95"/>
      <c r="T210" s="95"/>
      <c r="U210" s="95"/>
      <c r="V210" s="95"/>
      <c r="W210" s="95">
        <v>1</v>
      </c>
      <c r="X210" s="99">
        <f t="shared" si="67"/>
        <v>1797.6</v>
      </c>
      <c r="Y210" s="76">
        <f t="shared" si="53"/>
        <v>0</v>
      </c>
      <c r="Z210" s="64"/>
      <c r="AA210" s="64"/>
      <c r="AB210" s="64"/>
      <c r="AC210" s="64"/>
      <c r="AD210" s="64"/>
      <c r="AE210" s="64"/>
      <c r="AF210" s="64"/>
      <c r="AG210" s="64"/>
      <c r="AH210" s="64"/>
      <c r="AI210" s="64"/>
      <c r="AJ210" s="64"/>
      <c r="AK210" s="64"/>
      <c r="AL210" s="64"/>
      <c r="AM210" s="64"/>
    </row>
    <row r="211" spans="1:39" s="69" customFormat="1" ht="35.25" customHeight="1">
      <c r="A211" s="95">
        <v>61</v>
      </c>
      <c r="B211" s="268" t="s">
        <v>1147</v>
      </c>
      <c r="C211" s="95" t="s">
        <v>27</v>
      </c>
      <c r="D211" s="95"/>
      <c r="E211" s="99">
        <v>985.47</v>
      </c>
      <c r="F211" s="95">
        <v>2</v>
      </c>
      <c r="G211" s="99">
        <f t="shared" si="64"/>
        <v>1970.94</v>
      </c>
      <c r="H211" s="96"/>
      <c r="I211" s="96">
        <v>44182</v>
      </c>
      <c r="J211" s="95" t="s">
        <v>1146</v>
      </c>
      <c r="K211" s="95"/>
      <c r="L211" s="154"/>
      <c r="M211" s="95">
        <v>1344</v>
      </c>
      <c r="N211" s="96">
        <v>44167</v>
      </c>
      <c r="O211" s="95">
        <f t="shared" si="65"/>
        <v>0</v>
      </c>
      <c r="P211" s="99">
        <f t="shared" si="66"/>
        <v>0</v>
      </c>
      <c r="Q211" s="95"/>
      <c r="R211" s="95"/>
      <c r="S211" s="95"/>
      <c r="T211" s="95"/>
      <c r="U211" s="95"/>
      <c r="V211" s="95"/>
      <c r="W211" s="95">
        <v>2</v>
      </c>
      <c r="X211" s="99">
        <f t="shared" si="67"/>
        <v>1970.94</v>
      </c>
      <c r="Y211" s="76">
        <f t="shared" si="53"/>
        <v>0</v>
      </c>
      <c r="Z211" s="64"/>
      <c r="AA211" s="64"/>
      <c r="AB211" s="64"/>
      <c r="AC211" s="64"/>
      <c r="AD211" s="64"/>
      <c r="AE211" s="64"/>
      <c r="AF211" s="64"/>
      <c r="AG211" s="64"/>
      <c r="AH211" s="64"/>
      <c r="AI211" s="64"/>
      <c r="AJ211" s="64"/>
      <c r="AK211" s="64"/>
      <c r="AL211" s="64"/>
      <c r="AM211" s="64"/>
    </row>
    <row r="212" spans="1:39" s="29" customFormat="1" ht="27" customHeight="1">
      <c r="A212" s="269"/>
      <c r="B212" s="270" t="s">
        <v>33</v>
      </c>
      <c r="C212" s="271"/>
      <c r="D212" s="272"/>
      <c r="E212" s="272"/>
      <c r="F212" s="273"/>
      <c r="G212" s="272">
        <f>SUM(G151:G211)</f>
        <v>11854018.759999998</v>
      </c>
      <c r="H212" s="274"/>
      <c r="I212" s="274"/>
      <c r="J212" s="275"/>
      <c r="K212" s="273"/>
      <c r="L212" s="272">
        <f>SUM(L151:L211)</f>
        <v>0</v>
      </c>
      <c r="M212" s="275"/>
      <c r="N212" s="274"/>
      <c r="O212" s="273"/>
      <c r="P212" s="272">
        <f>SUM(P151:P211)</f>
        <v>2539099.38</v>
      </c>
      <c r="Q212" s="276"/>
      <c r="R212" s="277"/>
      <c r="S212" s="277"/>
      <c r="T212" s="277"/>
      <c r="U212" s="273"/>
      <c r="V212" s="277"/>
      <c r="W212" s="273"/>
      <c r="X212" s="272">
        <f>SUM(X151:X211)</f>
        <v>9314919.379999999</v>
      </c>
      <c r="Y212" s="37">
        <f t="shared" ref="Y212:Y271" si="68">G212+L212-P212-X212</f>
        <v>0</v>
      </c>
      <c r="Z212" s="41"/>
      <c r="AA212" s="41"/>
      <c r="AB212" s="41"/>
      <c r="AC212" s="41"/>
      <c r="AD212" s="41"/>
      <c r="AE212" s="41"/>
      <c r="AF212" s="41"/>
      <c r="AG212" s="41"/>
      <c r="AH212" s="41"/>
      <c r="AI212" s="41"/>
      <c r="AJ212" s="41"/>
      <c r="AK212" s="41"/>
      <c r="AL212" s="41"/>
      <c r="AM212" s="41"/>
    </row>
    <row r="213" spans="1:39" s="29" customFormat="1" ht="27" customHeight="1">
      <c r="A213" s="729" t="s">
        <v>224</v>
      </c>
      <c r="B213" s="730"/>
      <c r="C213" s="730"/>
      <c r="D213" s="730"/>
      <c r="E213" s="730"/>
      <c r="F213" s="730"/>
      <c r="G213" s="730"/>
      <c r="H213" s="730"/>
      <c r="I213" s="730"/>
      <c r="J213" s="730"/>
      <c r="K213" s="730"/>
      <c r="L213" s="730"/>
      <c r="M213" s="730"/>
      <c r="N213" s="730"/>
      <c r="O213" s="730"/>
      <c r="P213" s="730"/>
      <c r="Q213" s="730"/>
      <c r="R213" s="730"/>
      <c r="S213" s="730"/>
      <c r="T213" s="730"/>
      <c r="U213" s="730"/>
      <c r="V213" s="730"/>
      <c r="W213" s="730"/>
      <c r="X213" s="731"/>
      <c r="Y213" s="37">
        <f t="shared" si="68"/>
        <v>0</v>
      </c>
      <c r="Z213" s="41"/>
      <c r="AA213" s="41"/>
      <c r="AB213" s="41"/>
      <c r="AC213" s="41"/>
      <c r="AD213" s="41"/>
      <c r="AE213" s="41"/>
      <c r="AF213" s="41"/>
      <c r="AG213" s="41"/>
      <c r="AH213" s="41"/>
      <c r="AI213" s="41"/>
      <c r="AJ213" s="41"/>
      <c r="AK213" s="41"/>
      <c r="AL213" s="41"/>
      <c r="AM213" s="41"/>
    </row>
    <row r="214" spans="1:39" s="35" customFormat="1" ht="25.5" customHeight="1">
      <c r="A214" s="204">
        <v>1</v>
      </c>
      <c r="B214" s="243" t="s">
        <v>1158</v>
      </c>
      <c r="C214" s="200" t="s">
        <v>27</v>
      </c>
      <c r="D214" s="278"/>
      <c r="E214" s="202">
        <v>9.51</v>
      </c>
      <c r="F214" s="245">
        <v>6000</v>
      </c>
      <c r="G214" s="202">
        <f t="shared" ref="G214:G223" si="69">F214*E214</f>
        <v>57060</v>
      </c>
      <c r="H214" s="201"/>
      <c r="I214" s="201"/>
      <c r="J214" s="204"/>
      <c r="K214" s="202"/>
      <c r="L214" s="204"/>
      <c r="M214" s="246"/>
      <c r="N214" s="279"/>
      <c r="O214" s="280">
        <f t="shared" ref="O214:O223" si="70">F214+K214-W214</f>
        <v>0</v>
      </c>
      <c r="P214" s="77">
        <f t="shared" ref="P214:P223" si="71">O214*E214</f>
        <v>0</v>
      </c>
      <c r="Q214" s="204"/>
      <c r="R214" s="204"/>
      <c r="S214" s="204"/>
      <c r="T214" s="204"/>
      <c r="U214" s="245"/>
      <c r="V214" s="202"/>
      <c r="W214" s="245">
        <v>6000</v>
      </c>
      <c r="X214" s="77">
        <f t="shared" ref="X214:X223" si="72">W214*E214</f>
        <v>57060</v>
      </c>
      <c r="Y214" s="37">
        <f t="shared" si="68"/>
        <v>0</v>
      </c>
      <c r="Z214" s="78"/>
      <c r="AA214" s="70"/>
      <c r="AB214" s="70"/>
      <c r="AC214" s="70"/>
      <c r="AD214" s="70"/>
      <c r="AE214" s="70"/>
      <c r="AF214" s="70"/>
      <c r="AG214" s="70"/>
      <c r="AH214" s="70"/>
      <c r="AI214" s="70"/>
      <c r="AJ214" s="70"/>
      <c r="AK214" s="70"/>
      <c r="AL214" s="70"/>
      <c r="AM214" s="70"/>
    </row>
    <row r="215" spans="1:39" s="35" customFormat="1" ht="25.5" customHeight="1">
      <c r="A215" s="204">
        <v>2</v>
      </c>
      <c r="B215" s="243" t="s">
        <v>1159</v>
      </c>
      <c r="C215" s="200" t="s">
        <v>27</v>
      </c>
      <c r="D215" s="278"/>
      <c r="E215" s="202">
        <v>10.7</v>
      </c>
      <c r="F215" s="245">
        <v>328</v>
      </c>
      <c r="G215" s="202">
        <f t="shared" si="69"/>
        <v>3509.6</v>
      </c>
      <c r="H215" s="201"/>
      <c r="I215" s="201"/>
      <c r="J215" s="204"/>
      <c r="K215" s="202"/>
      <c r="L215" s="204"/>
      <c r="M215" s="246"/>
      <c r="N215" s="279"/>
      <c r="O215" s="280">
        <f t="shared" si="70"/>
        <v>134</v>
      </c>
      <c r="P215" s="77">
        <f t="shared" si="71"/>
        <v>1433.8</v>
      </c>
      <c r="Q215" s="204"/>
      <c r="R215" s="204"/>
      <c r="S215" s="204"/>
      <c r="T215" s="204"/>
      <c r="U215" s="245"/>
      <c r="V215" s="202"/>
      <c r="W215" s="245">
        <v>194</v>
      </c>
      <c r="X215" s="77">
        <f t="shared" si="72"/>
        <v>2075.7999999999997</v>
      </c>
      <c r="Y215" s="37">
        <f t="shared" si="68"/>
        <v>0</v>
      </c>
      <c r="Z215" s="78"/>
      <c r="AA215" s="70"/>
      <c r="AB215" s="70"/>
      <c r="AC215" s="70"/>
      <c r="AD215" s="70"/>
      <c r="AE215" s="70"/>
      <c r="AF215" s="70"/>
      <c r="AG215" s="70"/>
      <c r="AH215" s="70"/>
      <c r="AI215" s="70"/>
      <c r="AJ215" s="70"/>
      <c r="AK215" s="70"/>
      <c r="AL215" s="70"/>
      <c r="AM215" s="70"/>
    </row>
    <row r="216" spans="1:39" s="35" customFormat="1" ht="25.5" customHeight="1">
      <c r="A216" s="204">
        <v>3</v>
      </c>
      <c r="B216" s="243" t="s">
        <v>1160</v>
      </c>
      <c r="C216" s="200" t="s">
        <v>27</v>
      </c>
      <c r="D216" s="278"/>
      <c r="E216" s="202">
        <v>9.6300000000000008</v>
      </c>
      <c r="F216" s="245">
        <v>9630</v>
      </c>
      <c r="G216" s="202">
        <f t="shared" si="69"/>
        <v>92736.900000000009</v>
      </c>
      <c r="H216" s="201"/>
      <c r="I216" s="201"/>
      <c r="J216" s="204"/>
      <c r="K216" s="202"/>
      <c r="L216" s="204"/>
      <c r="M216" s="246"/>
      <c r="N216" s="279"/>
      <c r="O216" s="280">
        <f t="shared" si="70"/>
        <v>0</v>
      </c>
      <c r="P216" s="77">
        <f t="shared" si="71"/>
        <v>0</v>
      </c>
      <c r="Q216" s="204"/>
      <c r="R216" s="204"/>
      <c r="S216" s="204"/>
      <c r="T216" s="204"/>
      <c r="U216" s="245"/>
      <c r="V216" s="202"/>
      <c r="W216" s="245">
        <v>9630</v>
      </c>
      <c r="X216" s="77">
        <f t="shared" si="72"/>
        <v>92736.900000000009</v>
      </c>
      <c r="Y216" s="37">
        <f t="shared" si="68"/>
        <v>0</v>
      </c>
      <c r="Z216" s="78"/>
      <c r="AA216" s="70"/>
      <c r="AB216" s="70"/>
      <c r="AC216" s="70"/>
      <c r="AD216" s="70"/>
      <c r="AE216" s="70"/>
      <c r="AF216" s="70"/>
      <c r="AG216" s="70"/>
      <c r="AH216" s="70"/>
      <c r="AI216" s="70"/>
      <c r="AJ216" s="70"/>
      <c r="AK216" s="70"/>
      <c r="AL216" s="70"/>
      <c r="AM216" s="70"/>
    </row>
    <row r="217" spans="1:39" s="35" customFormat="1" ht="25.5" customHeight="1">
      <c r="A217" s="204">
        <v>4</v>
      </c>
      <c r="B217" s="243" t="s">
        <v>1161</v>
      </c>
      <c r="C217" s="200" t="s">
        <v>27</v>
      </c>
      <c r="D217" s="278"/>
      <c r="E217" s="202">
        <v>7.49</v>
      </c>
      <c r="F217" s="245">
        <v>3849</v>
      </c>
      <c r="G217" s="202">
        <f t="shared" si="69"/>
        <v>28829.010000000002</v>
      </c>
      <c r="H217" s="201"/>
      <c r="I217" s="201"/>
      <c r="J217" s="204"/>
      <c r="K217" s="202"/>
      <c r="L217" s="204"/>
      <c r="M217" s="246"/>
      <c r="N217" s="279"/>
      <c r="O217" s="280">
        <f t="shared" si="70"/>
        <v>661</v>
      </c>
      <c r="P217" s="77">
        <f t="shared" si="71"/>
        <v>4950.8900000000003</v>
      </c>
      <c r="Q217" s="204"/>
      <c r="R217" s="204"/>
      <c r="S217" s="204"/>
      <c r="T217" s="204"/>
      <c r="U217" s="245"/>
      <c r="V217" s="202"/>
      <c r="W217" s="245">
        <v>3188</v>
      </c>
      <c r="X217" s="77">
        <f t="shared" si="72"/>
        <v>23878.12</v>
      </c>
      <c r="Y217" s="37">
        <f t="shared" si="68"/>
        <v>0</v>
      </c>
      <c r="Z217" s="78"/>
      <c r="AA217" s="70"/>
      <c r="AB217" s="70"/>
      <c r="AC217" s="70"/>
      <c r="AD217" s="70"/>
      <c r="AE217" s="70"/>
      <c r="AF217" s="70"/>
      <c r="AG217" s="70"/>
      <c r="AH217" s="70"/>
      <c r="AI217" s="70"/>
      <c r="AJ217" s="70"/>
      <c r="AK217" s="70"/>
      <c r="AL217" s="70"/>
      <c r="AM217" s="70"/>
    </row>
    <row r="218" spans="1:39" s="35" customFormat="1" ht="25.5" customHeight="1">
      <c r="A218" s="204">
        <v>5</v>
      </c>
      <c r="B218" s="243" t="s">
        <v>1162</v>
      </c>
      <c r="C218" s="200" t="s">
        <v>27</v>
      </c>
      <c r="D218" s="278"/>
      <c r="E218" s="202">
        <v>8.16</v>
      </c>
      <c r="F218" s="245">
        <v>4154</v>
      </c>
      <c r="G218" s="202">
        <f t="shared" si="69"/>
        <v>33896.639999999999</v>
      </c>
      <c r="H218" s="201"/>
      <c r="I218" s="201"/>
      <c r="J218" s="204"/>
      <c r="K218" s="202"/>
      <c r="L218" s="204"/>
      <c r="M218" s="246"/>
      <c r="N218" s="279"/>
      <c r="O218" s="280">
        <f t="shared" si="70"/>
        <v>570</v>
      </c>
      <c r="P218" s="77">
        <f t="shared" si="71"/>
        <v>4651.2</v>
      </c>
      <c r="Q218" s="204"/>
      <c r="R218" s="204"/>
      <c r="S218" s="204"/>
      <c r="T218" s="204"/>
      <c r="U218" s="245"/>
      <c r="V218" s="202"/>
      <c r="W218" s="245">
        <v>3584</v>
      </c>
      <c r="X218" s="77">
        <f t="shared" si="72"/>
        <v>29245.440000000002</v>
      </c>
      <c r="Y218" s="37">
        <f t="shared" si="68"/>
        <v>0</v>
      </c>
      <c r="Z218" s="78"/>
      <c r="AA218" s="70"/>
      <c r="AB218" s="70"/>
      <c r="AC218" s="70"/>
      <c r="AD218" s="70"/>
      <c r="AE218" s="70"/>
      <c r="AF218" s="70"/>
      <c r="AG218" s="70"/>
      <c r="AH218" s="70"/>
      <c r="AI218" s="70"/>
      <c r="AJ218" s="70"/>
      <c r="AK218" s="70"/>
      <c r="AL218" s="70"/>
      <c r="AM218" s="70"/>
    </row>
    <row r="219" spans="1:39" s="35" customFormat="1" ht="25.5" customHeight="1">
      <c r="A219" s="204">
        <v>6</v>
      </c>
      <c r="B219" s="243" t="s">
        <v>1163</v>
      </c>
      <c r="C219" s="200" t="s">
        <v>27</v>
      </c>
      <c r="D219" s="278"/>
      <c r="E219" s="202">
        <v>7.01</v>
      </c>
      <c r="F219" s="245">
        <v>0</v>
      </c>
      <c r="G219" s="202">
        <f t="shared" si="69"/>
        <v>0</v>
      </c>
      <c r="H219" s="201"/>
      <c r="I219" s="201"/>
      <c r="J219" s="204"/>
      <c r="K219" s="202"/>
      <c r="L219" s="204"/>
      <c r="M219" s="246"/>
      <c r="N219" s="279"/>
      <c r="O219" s="280">
        <f t="shared" si="70"/>
        <v>0</v>
      </c>
      <c r="P219" s="77">
        <f t="shared" si="71"/>
        <v>0</v>
      </c>
      <c r="Q219" s="204"/>
      <c r="R219" s="204"/>
      <c r="S219" s="204"/>
      <c r="T219" s="204"/>
      <c r="U219" s="245"/>
      <c r="V219" s="202"/>
      <c r="W219" s="245">
        <v>0</v>
      </c>
      <c r="X219" s="77">
        <f t="shared" si="72"/>
        <v>0</v>
      </c>
      <c r="Y219" s="37">
        <f t="shared" si="68"/>
        <v>0</v>
      </c>
      <c r="Z219" s="78"/>
      <c r="AA219" s="70"/>
      <c r="AB219" s="70"/>
      <c r="AC219" s="70"/>
      <c r="AD219" s="70"/>
      <c r="AE219" s="70"/>
      <c r="AF219" s="70"/>
      <c r="AG219" s="70"/>
      <c r="AH219" s="70"/>
      <c r="AI219" s="70"/>
      <c r="AJ219" s="70"/>
      <c r="AK219" s="70"/>
      <c r="AL219" s="70"/>
      <c r="AM219" s="70"/>
    </row>
    <row r="220" spans="1:39" s="35" customFormat="1" ht="25.5" customHeight="1">
      <c r="A220" s="204">
        <v>7</v>
      </c>
      <c r="B220" s="243" t="s">
        <v>1164</v>
      </c>
      <c r="C220" s="200" t="s">
        <v>27</v>
      </c>
      <c r="D220" s="278"/>
      <c r="E220" s="202">
        <v>12</v>
      </c>
      <c r="F220" s="245">
        <v>6068</v>
      </c>
      <c r="G220" s="202">
        <f t="shared" si="69"/>
        <v>72816</v>
      </c>
      <c r="H220" s="201"/>
      <c r="I220" s="201"/>
      <c r="J220" s="204"/>
      <c r="K220" s="202"/>
      <c r="L220" s="204"/>
      <c r="M220" s="246"/>
      <c r="N220" s="279"/>
      <c r="O220" s="280">
        <f t="shared" si="70"/>
        <v>180</v>
      </c>
      <c r="P220" s="77">
        <f t="shared" si="71"/>
        <v>2160</v>
      </c>
      <c r="Q220" s="204"/>
      <c r="R220" s="204"/>
      <c r="S220" s="204"/>
      <c r="T220" s="204"/>
      <c r="U220" s="245"/>
      <c r="V220" s="202"/>
      <c r="W220" s="245">
        <v>5888</v>
      </c>
      <c r="X220" s="77">
        <f t="shared" si="72"/>
        <v>70656</v>
      </c>
      <c r="Y220" s="37">
        <f t="shared" si="68"/>
        <v>0</v>
      </c>
      <c r="Z220" s="78"/>
      <c r="AA220" s="70"/>
      <c r="AB220" s="70"/>
      <c r="AC220" s="70"/>
      <c r="AD220" s="70"/>
      <c r="AE220" s="70"/>
      <c r="AF220" s="70"/>
      <c r="AG220" s="70"/>
      <c r="AH220" s="70"/>
      <c r="AI220" s="70"/>
      <c r="AJ220" s="70"/>
      <c r="AK220" s="70"/>
      <c r="AL220" s="70"/>
      <c r="AM220" s="70"/>
    </row>
    <row r="221" spans="1:39" s="35" customFormat="1" ht="25.5" customHeight="1">
      <c r="A221" s="204">
        <v>8</v>
      </c>
      <c r="B221" s="243" t="s">
        <v>1165</v>
      </c>
      <c r="C221" s="200" t="s">
        <v>27</v>
      </c>
      <c r="D221" s="278"/>
      <c r="E221" s="202">
        <v>5.44</v>
      </c>
      <c r="F221" s="245">
        <v>4110</v>
      </c>
      <c r="G221" s="202">
        <f t="shared" si="69"/>
        <v>22358.400000000001</v>
      </c>
      <c r="H221" s="201"/>
      <c r="I221" s="201"/>
      <c r="J221" s="204"/>
      <c r="K221" s="202"/>
      <c r="L221" s="204"/>
      <c r="M221" s="246"/>
      <c r="N221" s="279"/>
      <c r="O221" s="280">
        <f t="shared" si="70"/>
        <v>0</v>
      </c>
      <c r="P221" s="77">
        <f t="shared" si="71"/>
        <v>0</v>
      </c>
      <c r="Q221" s="204"/>
      <c r="R221" s="204"/>
      <c r="S221" s="204"/>
      <c r="T221" s="204"/>
      <c r="U221" s="245"/>
      <c r="V221" s="202"/>
      <c r="W221" s="245">
        <v>4110</v>
      </c>
      <c r="X221" s="77">
        <f t="shared" si="72"/>
        <v>22358.400000000001</v>
      </c>
      <c r="Y221" s="37">
        <f t="shared" si="68"/>
        <v>0</v>
      </c>
      <c r="Z221" s="78"/>
      <c r="AA221" s="70"/>
      <c r="AB221" s="70"/>
      <c r="AC221" s="70"/>
      <c r="AD221" s="70"/>
      <c r="AE221" s="70"/>
      <c r="AF221" s="70"/>
      <c r="AG221" s="70"/>
      <c r="AH221" s="70"/>
      <c r="AI221" s="70"/>
      <c r="AJ221" s="70"/>
      <c r="AK221" s="70"/>
      <c r="AL221" s="70"/>
      <c r="AM221" s="70"/>
    </row>
    <row r="222" spans="1:39" s="35" customFormat="1" ht="25.5" customHeight="1">
      <c r="A222" s="204">
        <v>9</v>
      </c>
      <c r="B222" s="243" t="s">
        <v>1166</v>
      </c>
      <c r="C222" s="200" t="s">
        <v>27</v>
      </c>
      <c r="D222" s="278"/>
      <c r="E222" s="202">
        <v>8.35</v>
      </c>
      <c r="F222" s="245">
        <v>12972</v>
      </c>
      <c r="G222" s="202">
        <f t="shared" si="69"/>
        <v>108316.2</v>
      </c>
      <c r="H222" s="201"/>
      <c r="I222" s="201"/>
      <c r="J222" s="204"/>
      <c r="K222" s="202"/>
      <c r="L222" s="204"/>
      <c r="M222" s="246"/>
      <c r="N222" s="279"/>
      <c r="O222" s="280">
        <f t="shared" si="70"/>
        <v>1027</v>
      </c>
      <c r="P222" s="77">
        <f t="shared" si="71"/>
        <v>8575.4499999999989</v>
      </c>
      <c r="Q222" s="204"/>
      <c r="R222" s="204"/>
      <c r="S222" s="204"/>
      <c r="T222" s="204"/>
      <c r="U222" s="245"/>
      <c r="V222" s="202"/>
      <c r="W222" s="245">
        <v>11945</v>
      </c>
      <c r="X222" s="77">
        <f t="shared" si="72"/>
        <v>99740.75</v>
      </c>
      <c r="Y222" s="37">
        <f t="shared" si="68"/>
        <v>0</v>
      </c>
      <c r="Z222" s="78"/>
      <c r="AA222" s="70"/>
      <c r="AB222" s="70"/>
      <c r="AC222" s="70"/>
      <c r="AD222" s="70"/>
      <c r="AE222" s="70"/>
      <c r="AF222" s="70"/>
      <c r="AG222" s="70"/>
      <c r="AH222" s="70"/>
      <c r="AI222" s="70"/>
      <c r="AJ222" s="70"/>
      <c r="AK222" s="70"/>
      <c r="AL222" s="70"/>
      <c r="AM222" s="70"/>
    </row>
    <row r="223" spans="1:39" s="35" customFormat="1" ht="99.75" customHeight="1">
      <c r="A223" s="204">
        <v>10</v>
      </c>
      <c r="B223" s="281" t="s">
        <v>464</v>
      </c>
      <c r="C223" s="200" t="s">
        <v>473</v>
      </c>
      <c r="D223" s="282" t="s">
        <v>481</v>
      </c>
      <c r="E223" s="202">
        <v>157.85</v>
      </c>
      <c r="F223" s="245">
        <v>32</v>
      </c>
      <c r="G223" s="202">
        <f t="shared" si="69"/>
        <v>5051.2</v>
      </c>
      <c r="H223" s="201">
        <v>44186</v>
      </c>
      <c r="I223" s="201">
        <v>211</v>
      </c>
      <c r="J223" s="204"/>
      <c r="K223" s="202"/>
      <c r="L223" s="2"/>
      <c r="M223" s="204">
        <v>1349</v>
      </c>
      <c r="N223" s="201">
        <v>44168</v>
      </c>
      <c r="O223" s="280">
        <f t="shared" si="70"/>
        <v>2</v>
      </c>
      <c r="P223" s="77">
        <f t="shared" si="71"/>
        <v>315.7</v>
      </c>
      <c r="Q223" s="204"/>
      <c r="R223" s="204"/>
      <c r="S223" s="204"/>
      <c r="T223" s="204"/>
      <c r="U223" s="245"/>
      <c r="V223" s="202"/>
      <c r="W223" s="245">
        <v>30</v>
      </c>
      <c r="X223" s="77">
        <f t="shared" si="72"/>
        <v>4735.5</v>
      </c>
      <c r="Y223" s="37">
        <f t="shared" si="68"/>
        <v>0</v>
      </c>
      <c r="Z223" s="78"/>
      <c r="AA223" s="70"/>
      <c r="AB223" s="70"/>
      <c r="AC223" s="70"/>
      <c r="AD223" s="70"/>
      <c r="AE223" s="70"/>
      <c r="AF223" s="70"/>
      <c r="AG223" s="70"/>
      <c r="AH223" s="70"/>
      <c r="AI223" s="70"/>
      <c r="AJ223" s="70"/>
      <c r="AK223" s="70"/>
      <c r="AL223" s="70"/>
      <c r="AM223" s="70"/>
    </row>
    <row r="224" spans="1:39" s="42" customFormat="1" ht="21" customHeight="1">
      <c r="A224" s="256"/>
      <c r="B224" s="167" t="s">
        <v>33</v>
      </c>
      <c r="C224" s="252"/>
      <c r="D224" s="252"/>
      <c r="E224" s="203"/>
      <c r="F224" s="256" t="s">
        <v>26</v>
      </c>
      <c r="G224" s="203">
        <f>SUM(G214:G223)</f>
        <v>424573.95000000007</v>
      </c>
      <c r="H224" s="254"/>
      <c r="I224" s="254"/>
      <c r="J224" s="252"/>
      <c r="K224" s="256"/>
      <c r="L224" s="272">
        <f>SUM(L214:L223)</f>
        <v>0</v>
      </c>
      <c r="M224" s="256"/>
      <c r="N224" s="254"/>
      <c r="O224" s="273"/>
      <c r="P224" s="272">
        <f>SUM(P214:P223)</f>
        <v>22087.039999999997</v>
      </c>
      <c r="Q224" s="283"/>
      <c r="R224" s="283"/>
      <c r="S224" s="283"/>
      <c r="T224" s="283"/>
      <c r="U224" s="283"/>
      <c r="V224" s="283"/>
      <c r="W224" s="256" t="s">
        <v>26</v>
      </c>
      <c r="X224" s="272">
        <f>SUM(X214:X223)</f>
        <v>402486.91000000003</v>
      </c>
      <c r="Y224" s="37">
        <f t="shared" si="68"/>
        <v>0</v>
      </c>
      <c r="Z224" s="62"/>
      <c r="AA224" s="62"/>
      <c r="AB224" s="62"/>
      <c r="AC224" s="62"/>
      <c r="AD224" s="62"/>
      <c r="AE224" s="62"/>
      <c r="AF224" s="62"/>
      <c r="AG224" s="62"/>
      <c r="AH224" s="62"/>
      <c r="AI224" s="62"/>
      <c r="AJ224" s="62"/>
      <c r="AK224" s="62"/>
      <c r="AL224" s="62"/>
      <c r="AM224" s="62"/>
    </row>
    <row r="225" spans="1:39" s="29" customFormat="1" ht="43.5" customHeight="1">
      <c r="A225" s="729" t="s">
        <v>221</v>
      </c>
      <c r="B225" s="730"/>
      <c r="C225" s="730"/>
      <c r="D225" s="730"/>
      <c r="E225" s="730"/>
      <c r="F225" s="730"/>
      <c r="G225" s="730"/>
      <c r="H225" s="730"/>
      <c r="I225" s="730"/>
      <c r="J225" s="730"/>
      <c r="K225" s="730"/>
      <c r="L225" s="730"/>
      <c r="M225" s="730"/>
      <c r="N225" s="730"/>
      <c r="O225" s="730"/>
      <c r="P225" s="730"/>
      <c r="Q225" s="730"/>
      <c r="R225" s="730"/>
      <c r="S225" s="730"/>
      <c r="T225" s="730"/>
      <c r="U225" s="730"/>
      <c r="V225" s="730"/>
      <c r="W225" s="730"/>
      <c r="X225" s="731"/>
      <c r="Y225" s="37">
        <f t="shared" si="68"/>
        <v>0</v>
      </c>
      <c r="Z225" s="41"/>
      <c r="AA225" s="41"/>
      <c r="AB225" s="41"/>
      <c r="AC225" s="41"/>
      <c r="AD225" s="41"/>
      <c r="AE225" s="41"/>
      <c r="AF225" s="41"/>
      <c r="AG225" s="41"/>
      <c r="AH225" s="41"/>
      <c r="AI225" s="41"/>
      <c r="AJ225" s="41"/>
      <c r="AK225" s="41"/>
      <c r="AL225" s="41"/>
      <c r="AM225" s="41"/>
    </row>
    <row r="226" spans="1:39" s="35" customFormat="1" ht="33.75" customHeight="1">
      <c r="A226" s="284">
        <v>1</v>
      </c>
      <c r="B226" s="175" t="s">
        <v>961</v>
      </c>
      <c r="C226" s="233" t="s">
        <v>13</v>
      </c>
      <c r="D226" s="81"/>
      <c r="E226" s="81" t="s">
        <v>892</v>
      </c>
      <c r="F226" s="80">
        <v>0</v>
      </c>
      <c r="G226" s="81">
        <f t="shared" ref="G226:G251" si="73">F226*E226</f>
        <v>0</v>
      </c>
      <c r="H226" s="235"/>
      <c r="I226" s="219">
        <v>44176</v>
      </c>
      <c r="J226" s="285" t="s">
        <v>962</v>
      </c>
      <c r="K226" s="286"/>
      <c r="L226" s="81"/>
      <c r="M226" s="286" t="s">
        <v>963</v>
      </c>
      <c r="N226" s="219" t="s">
        <v>964</v>
      </c>
      <c r="O226" s="80">
        <f t="shared" ref="O226:O251" si="74">F226+K226-W226</f>
        <v>0</v>
      </c>
      <c r="P226" s="81">
        <f t="shared" ref="P226:P251" si="75">O226*E226</f>
        <v>0</v>
      </c>
      <c r="Q226" s="79"/>
      <c r="R226" s="79"/>
      <c r="S226" s="79"/>
      <c r="T226" s="79"/>
      <c r="U226" s="79"/>
      <c r="V226" s="79"/>
      <c r="W226" s="80">
        <v>0</v>
      </c>
      <c r="X226" s="81">
        <f t="shared" ref="X226:X251" si="76">W226*E226</f>
        <v>0</v>
      </c>
      <c r="Y226" s="37">
        <f t="shared" si="68"/>
        <v>0</v>
      </c>
      <c r="Z226" s="70"/>
      <c r="AA226" s="70"/>
      <c r="AB226" s="70"/>
      <c r="AC226" s="70"/>
      <c r="AD226" s="70"/>
      <c r="AE226" s="70"/>
      <c r="AF226" s="70"/>
      <c r="AG226" s="70"/>
      <c r="AH226" s="70"/>
      <c r="AI226" s="70"/>
      <c r="AJ226" s="70"/>
      <c r="AK226" s="70"/>
      <c r="AL226" s="70"/>
      <c r="AM226" s="70"/>
    </row>
    <row r="227" spans="1:39" s="35" customFormat="1" ht="93.75" customHeight="1">
      <c r="A227" s="287">
        <v>2</v>
      </c>
      <c r="B227" s="288" t="s">
        <v>1023</v>
      </c>
      <c r="C227" s="289" t="s">
        <v>30</v>
      </c>
      <c r="D227" s="202"/>
      <c r="E227" s="202">
        <v>34114.6</v>
      </c>
      <c r="F227" s="80">
        <v>9</v>
      </c>
      <c r="G227" s="81">
        <f t="shared" si="73"/>
        <v>307031.39999999997</v>
      </c>
      <c r="H227" s="290" t="s">
        <v>1206</v>
      </c>
      <c r="I227" s="201"/>
      <c r="J227" s="291"/>
      <c r="K227" s="292"/>
      <c r="L227" s="202"/>
      <c r="M227" s="292"/>
      <c r="N227" s="201"/>
      <c r="O227" s="80">
        <f t="shared" ref="O227:O232" si="77">F227+K227-W227</f>
        <v>0</v>
      </c>
      <c r="P227" s="81">
        <f t="shared" ref="P227:P232" si="78">O227*E227</f>
        <v>0</v>
      </c>
      <c r="Q227" s="79"/>
      <c r="R227" s="79"/>
      <c r="S227" s="79"/>
      <c r="T227" s="79"/>
      <c r="U227" s="79"/>
      <c r="V227" s="79"/>
      <c r="W227" s="80">
        <v>9</v>
      </c>
      <c r="X227" s="81">
        <f t="shared" ref="X227:X233" si="79">W227*E227</f>
        <v>307031.39999999997</v>
      </c>
      <c r="Y227" s="37">
        <f t="shared" si="68"/>
        <v>0</v>
      </c>
      <c r="Z227" s="70"/>
      <c r="AA227" s="70"/>
      <c r="AB227" s="70"/>
      <c r="AC227" s="70"/>
      <c r="AD227" s="70"/>
      <c r="AE227" s="70"/>
      <c r="AF227" s="70"/>
      <c r="AG227" s="70"/>
      <c r="AH227" s="70"/>
      <c r="AI227" s="70"/>
      <c r="AJ227" s="70"/>
      <c r="AK227" s="70"/>
      <c r="AL227" s="70"/>
      <c r="AM227" s="70"/>
    </row>
    <row r="228" spans="1:39" s="35" customFormat="1" ht="93.75" customHeight="1">
      <c r="A228" s="284">
        <v>3</v>
      </c>
      <c r="B228" s="288" t="s">
        <v>1024</v>
      </c>
      <c r="C228" s="289" t="s">
        <v>0</v>
      </c>
      <c r="D228" s="202"/>
      <c r="E228" s="202">
        <v>23700</v>
      </c>
      <c r="F228" s="80">
        <v>7</v>
      </c>
      <c r="G228" s="81">
        <f t="shared" si="73"/>
        <v>165900</v>
      </c>
      <c r="H228" s="293">
        <v>2023</v>
      </c>
      <c r="I228" s="201"/>
      <c r="J228" s="291"/>
      <c r="K228" s="292"/>
      <c r="L228" s="202"/>
      <c r="M228" s="292"/>
      <c r="N228" s="201"/>
      <c r="O228" s="80">
        <f t="shared" si="77"/>
        <v>0</v>
      </c>
      <c r="P228" s="81">
        <f t="shared" si="78"/>
        <v>0</v>
      </c>
      <c r="Q228" s="79"/>
      <c r="R228" s="79"/>
      <c r="S228" s="79"/>
      <c r="T228" s="79"/>
      <c r="U228" s="79"/>
      <c r="V228" s="79"/>
      <c r="W228" s="80">
        <v>7</v>
      </c>
      <c r="X228" s="81">
        <f t="shared" si="79"/>
        <v>165900</v>
      </c>
      <c r="Y228" s="37">
        <f t="shared" si="68"/>
        <v>0</v>
      </c>
      <c r="Z228" s="70"/>
      <c r="AA228" s="70"/>
      <c r="AB228" s="70"/>
      <c r="AC228" s="70"/>
      <c r="AD228" s="70"/>
      <c r="AE228" s="70"/>
      <c r="AF228" s="70"/>
      <c r="AG228" s="70"/>
      <c r="AH228" s="70"/>
      <c r="AI228" s="70"/>
      <c r="AJ228" s="70"/>
      <c r="AK228" s="70"/>
      <c r="AL228" s="70"/>
      <c r="AM228" s="70"/>
    </row>
    <row r="229" spans="1:39" s="35" customFormat="1" ht="60" customHeight="1">
      <c r="A229" s="287">
        <v>4</v>
      </c>
      <c r="B229" s="288" t="s">
        <v>1025</v>
      </c>
      <c r="C229" s="289" t="s">
        <v>0</v>
      </c>
      <c r="D229" s="202"/>
      <c r="E229" s="202">
        <v>18591.25</v>
      </c>
      <c r="F229" s="80">
        <v>6</v>
      </c>
      <c r="G229" s="81">
        <f t="shared" si="73"/>
        <v>111547.5</v>
      </c>
      <c r="H229" s="293" t="s">
        <v>1207</v>
      </c>
      <c r="I229" s="201"/>
      <c r="J229" s="291"/>
      <c r="K229" s="292"/>
      <c r="L229" s="202"/>
      <c r="M229" s="292"/>
      <c r="N229" s="201"/>
      <c r="O229" s="80">
        <f t="shared" si="77"/>
        <v>0</v>
      </c>
      <c r="P229" s="81">
        <f t="shared" si="78"/>
        <v>0</v>
      </c>
      <c r="Q229" s="79"/>
      <c r="R229" s="79"/>
      <c r="S229" s="79"/>
      <c r="T229" s="79"/>
      <c r="U229" s="79"/>
      <c r="V229" s="79"/>
      <c r="W229" s="80">
        <v>6</v>
      </c>
      <c r="X229" s="81">
        <f t="shared" si="79"/>
        <v>111547.5</v>
      </c>
      <c r="Y229" s="37">
        <f t="shared" si="68"/>
        <v>0</v>
      </c>
      <c r="Z229" s="70"/>
      <c r="AA229" s="70"/>
      <c r="AB229" s="70"/>
      <c r="AC229" s="70"/>
      <c r="AD229" s="70"/>
      <c r="AE229" s="70"/>
      <c r="AF229" s="70"/>
      <c r="AG229" s="70"/>
      <c r="AH229" s="70"/>
      <c r="AI229" s="70"/>
      <c r="AJ229" s="70"/>
      <c r="AK229" s="70"/>
      <c r="AL229" s="70"/>
      <c r="AM229" s="70"/>
    </row>
    <row r="230" spans="1:39" s="35" customFormat="1" ht="77.25" customHeight="1">
      <c r="A230" s="284">
        <v>5</v>
      </c>
      <c r="B230" s="288" t="s">
        <v>1026</v>
      </c>
      <c r="C230" s="289" t="s">
        <v>0</v>
      </c>
      <c r="D230" s="202"/>
      <c r="E230" s="202">
        <v>45742.5</v>
      </c>
      <c r="F230" s="80">
        <v>15</v>
      </c>
      <c r="G230" s="81">
        <f t="shared" si="73"/>
        <v>686137.5</v>
      </c>
      <c r="H230" s="293">
        <v>2023</v>
      </c>
      <c r="I230" s="201"/>
      <c r="J230" s="291"/>
      <c r="K230" s="292"/>
      <c r="L230" s="202"/>
      <c r="M230" s="292"/>
      <c r="N230" s="201"/>
      <c r="O230" s="80">
        <f t="shared" si="77"/>
        <v>6</v>
      </c>
      <c r="P230" s="81">
        <f t="shared" si="78"/>
        <v>274455</v>
      </c>
      <c r="Q230" s="79"/>
      <c r="R230" s="79"/>
      <c r="S230" s="79"/>
      <c r="T230" s="79"/>
      <c r="U230" s="79"/>
      <c r="V230" s="79"/>
      <c r="W230" s="80">
        <v>9</v>
      </c>
      <c r="X230" s="81">
        <f t="shared" si="79"/>
        <v>411682.5</v>
      </c>
      <c r="Y230" s="37">
        <f t="shared" si="68"/>
        <v>0</v>
      </c>
      <c r="Z230" s="70"/>
      <c r="AA230" s="70"/>
      <c r="AB230" s="70"/>
      <c r="AC230" s="70"/>
      <c r="AD230" s="70"/>
      <c r="AE230" s="70"/>
      <c r="AF230" s="70"/>
      <c r="AG230" s="70"/>
      <c r="AH230" s="70"/>
      <c r="AI230" s="70"/>
      <c r="AJ230" s="70"/>
      <c r="AK230" s="70"/>
      <c r="AL230" s="70"/>
      <c r="AM230" s="70"/>
    </row>
    <row r="231" spans="1:39" s="35" customFormat="1" ht="75.75" customHeight="1">
      <c r="A231" s="287">
        <v>6</v>
      </c>
      <c r="B231" s="288" t="s">
        <v>1027</v>
      </c>
      <c r="C231" s="289" t="s">
        <v>0</v>
      </c>
      <c r="D231" s="202"/>
      <c r="E231" s="202">
        <v>23786.1</v>
      </c>
      <c r="F231" s="80">
        <v>34</v>
      </c>
      <c r="G231" s="81">
        <f t="shared" si="73"/>
        <v>808727.39999999991</v>
      </c>
      <c r="H231" s="293" t="s">
        <v>1208</v>
      </c>
      <c r="I231" s="201"/>
      <c r="J231" s="291"/>
      <c r="K231" s="292"/>
      <c r="L231" s="202"/>
      <c r="M231" s="292"/>
      <c r="N231" s="201"/>
      <c r="O231" s="80">
        <f t="shared" si="77"/>
        <v>4</v>
      </c>
      <c r="P231" s="81">
        <f t="shared" si="78"/>
        <v>95144.4</v>
      </c>
      <c r="Q231" s="79"/>
      <c r="R231" s="79"/>
      <c r="S231" s="79"/>
      <c r="T231" s="79"/>
      <c r="U231" s="79"/>
      <c r="V231" s="79"/>
      <c r="W231" s="80">
        <v>30</v>
      </c>
      <c r="X231" s="81">
        <f t="shared" si="79"/>
        <v>713583</v>
      </c>
      <c r="Y231" s="37">
        <f t="shared" si="68"/>
        <v>0</v>
      </c>
      <c r="Z231" s="70"/>
      <c r="AA231" s="70"/>
      <c r="AB231" s="70"/>
      <c r="AC231" s="70"/>
      <c r="AD231" s="70"/>
      <c r="AE231" s="70"/>
      <c r="AF231" s="70"/>
      <c r="AG231" s="70"/>
      <c r="AH231" s="70"/>
      <c r="AI231" s="70"/>
      <c r="AJ231" s="70"/>
      <c r="AK231" s="70"/>
      <c r="AL231" s="70"/>
      <c r="AM231" s="70"/>
    </row>
    <row r="232" spans="1:39" s="35" customFormat="1" ht="82.5" customHeight="1">
      <c r="A232" s="284">
        <v>7</v>
      </c>
      <c r="B232" s="288" t="s">
        <v>1028</v>
      </c>
      <c r="C232" s="289" t="s">
        <v>0</v>
      </c>
      <c r="D232" s="202"/>
      <c r="E232" s="202">
        <v>27900</v>
      </c>
      <c r="F232" s="80">
        <v>0</v>
      </c>
      <c r="G232" s="81">
        <f t="shared" si="73"/>
        <v>0</v>
      </c>
      <c r="H232" s="293">
        <v>47085</v>
      </c>
      <c r="I232" s="201"/>
      <c r="J232" s="291"/>
      <c r="K232" s="292"/>
      <c r="L232" s="202"/>
      <c r="M232" s="292"/>
      <c r="N232" s="201"/>
      <c r="O232" s="80">
        <f t="shared" si="77"/>
        <v>0</v>
      </c>
      <c r="P232" s="81">
        <f t="shared" si="78"/>
        <v>0</v>
      </c>
      <c r="Q232" s="79"/>
      <c r="R232" s="79"/>
      <c r="S232" s="79"/>
      <c r="T232" s="79"/>
      <c r="U232" s="79"/>
      <c r="V232" s="79"/>
      <c r="W232" s="80">
        <v>0</v>
      </c>
      <c r="X232" s="81">
        <f t="shared" si="79"/>
        <v>0</v>
      </c>
      <c r="Y232" s="37">
        <f t="shared" si="68"/>
        <v>0</v>
      </c>
      <c r="Z232" s="70"/>
      <c r="AA232" s="70"/>
      <c r="AB232" s="70"/>
      <c r="AC232" s="70"/>
      <c r="AD232" s="70"/>
      <c r="AE232" s="70"/>
      <c r="AF232" s="70"/>
      <c r="AG232" s="70"/>
      <c r="AH232" s="70"/>
      <c r="AI232" s="70"/>
      <c r="AJ232" s="70"/>
      <c r="AK232" s="70"/>
      <c r="AL232" s="70"/>
      <c r="AM232" s="70"/>
    </row>
    <row r="233" spans="1:39" s="35" customFormat="1" ht="49.5" customHeight="1">
      <c r="A233" s="287">
        <v>8</v>
      </c>
      <c r="B233" s="294" t="s">
        <v>1730</v>
      </c>
      <c r="C233" s="122" t="s">
        <v>0</v>
      </c>
      <c r="D233" s="295"/>
      <c r="E233" s="295">
        <v>44709.95</v>
      </c>
      <c r="F233" s="122">
        <v>23</v>
      </c>
      <c r="G233" s="123">
        <v>1028328.85</v>
      </c>
      <c r="H233" s="296"/>
      <c r="I233" s="290">
        <v>44246</v>
      </c>
      <c r="J233" s="297" t="s">
        <v>1731</v>
      </c>
      <c r="K233" s="298">
        <v>0</v>
      </c>
      <c r="L233" s="295">
        <v>0</v>
      </c>
      <c r="M233" s="298" t="s">
        <v>1732</v>
      </c>
      <c r="N233" s="299">
        <v>44236</v>
      </c>
      <c r="O233" s="80">
        <f t="shared" ref="O233" si="80">F233+K233-W233</f>
        <v>5</v>
      </c>
      <c r="P233" s="81">
        <f t="shared" ref="P233" si="81">O233*E233</f>
        <v>223549.75</v>
      </c>
      <c r="Q233" s="83"/>
      <c r="R233" s="83"/>
      <c r="S233" s="83"/>
      <c r="T233" s="83"/>
      <c r="U233" s="83"/>
      <c r="V233" s="83"/>
      <c r="W233" s="122">
        <v>18</v>
      </c>
      <c r="X233" s="123">
        <f t="shared" si="79"/>
        <v>804779.1</v>
      </c>
      <c r="Y233" s="37"/>
      <c r="Z233" s="70"/>
      <c r="AA233" s="70"/>
      <c r="AB233" s="70"/>
      <c r="AC233" s="70"/>
      <c r="AD233" s="70"/>
      <c r="AE233" s="70"/>
      <c r="AF233" s="70"/>
      <c r="AG233" s="70"/>
      <c r="AH233" s="70"/>
      <c r="AI233" s="70"/>
      <c r="AJ233" s="70"/>
      <c r="AK233" s="70"/>
      <c r="AL233" s="70"/>
      <c r="AM233" s="70"/>
    </row>
    <row r="234" spans="1:39" s="35" customFormat="1" ht="35.25" customHeight="1">
      <c r="A234" s="284">
        <v>9</v>
      </c>
      <c r="B234" s="175" t="s">
        <v>965</v>
      </c>
      <c r="C234" s="289" t="s">
        <v>27</v>
      </c>
      <c r="D234" s="81"/>
      <c r="E234" s="81" t="s">
        <v>966</v>
      </c>
      <c r="F234" s="80">
        <v>2</v>
      </c>
      <c r="G234" s="81">
        <f t="shared" si="73"/>
        <v>6387.9</v>
      </c>
      <c r="H234" s="235"/>
      <c r="I234" s="219">
        <v>44180</v>
      </c>
      <c r="J234" s="285" t="s">
        <v>967</v>
      </c>
      <c r="K234" s="80"/>
      <c r="L234" s="81"/>
      <c r="M234" s="286" t="s">
        <v>968</v>
      </c>
      <c r="N234" s="219" t="s">
        <v>969</v>
      </c>
      <c r="O234" s="80">
        <f t="shared" si="74"/>
        <v>0</v>
      </c>
      <c r="P234" s="81">
        <f t="shared" si="75"/>
        <v>0</v>
      </c>
      <c r="Q234" s="79"/>
      <c r="R234" s="79"/>
      <c r="S234" s="79"/>
      <c r="T234" s="79"/>
      <c r="U234" s="79"/>
      <c r="V234" s="79"/>
      <c r="W234" s="80">
        <v>2</v>
      </c>
      <c r="X234" s="81">
        <f t="shared" si="76"/>
        <v>6387.9</v>
      </c>
      <c r="Y234" s="37">
        <f t="shared" si="68"/>
        <v>0</v>
      </c>
      <c r="Z234" s="70"/>
      <c r="AA234" s="70"/>
      <c r="AB234" s="70"/>
      <c r="AC234" s="70"/>
      <c r="AD234" s="70"/>
      <c r="AE234" s="70"/>
      <c r="AF234" s="70"/>
      <c r="AG234" s="70"/>
      <c r="AH234" s="70"/>
      <c r="AI234" s="70"/>
      <c r="AJ234" s="70"/>
      <c r="AK234" s="70"/>
      <c r="AL234" s="70"/>
      <c r="AM234" s="70"/>
    </row>
    <row r="235" spans="1:39" s="35" customFormat="1" ht="35.25" customHeight="1">
      <c r="A235" s="287">
        <v>10</v>
      </c>
      <c r="B235" s="288" t="s">
        <v>970</v>
      </c>
      <c r="C235" s="289" t="s">
        <v>27</v>
      </c>
      <c r="D235" s="202"/>
      <c r="E235" s="202" t="s">
        <v>971</v>
      </c>
      <c r="F235" s="200">
        <v>10</v>
      </c>
      <c r="G235" s="81">
        <f t="shared" si="73"/>
        <v>17976</v>
      </c>
      <c r="H235" s="293"/>
      <c r="I235" s="201">
        <v>44180</v>
      </c>
      <c r="J235" s="291" t="s">
        <v>967</v>
      </c>
      <c r="K235" s="200"/>
      <c r="L235" s="202"/>
      <c r="M235" s="292" t="s">
        <v>968</v>
      </c>
      <c r="N235" s="201" t="s">
        <v>969</v>
      </c>
      <c r="O235" s="80">
        <f t="shared" si="74"/>
        <v>2</v>
      </c>
      <c r="P235" s="81">
        <f t="shared" si="75"/>
        <v>3595.2</v>
      </c>
      <c r="Q235" s="204"/>
      <c r="R235" s="204"/>
      <c r="S235" s="204"/>
      <c r="T235" s="204"/>
      <c r="U235" s="204"/>
      <c r="V235" s="204"/>
      <c r="W235" s="200">
        <v>8</v>
      </c>
      <c r="X235" s="81">
        <f t="shared" si="76"/>
        <v>14380.8</v>
      </c>
      <c r="Y235" s="37">
        <f t="shared" si="68"/>
        <v>0</v>
      </c>
      <c r="Z235" s="70"/>
      <c r="AA235" s="70"/>
      <c r="AB235" s="70"/>
      <c r="AC235" s="70"/>
      <c r="AD235" s="70"/>
      <c r="AE235" s="70"/>
      <c r="AF235" s="70"/>
      <c r="AG235" s="70"/>
      <c r="AH235" s="70"/>
      <c r="AI235" s="70"/>
      <c r="AJ235" s="70"/>
      <c r="AK235" s="70"/>
      <c r="AL235" s="70"/>
      <c r="AM235" s="70"/>
    </row>
    <row r="236" spans="1:39" s="35" customFormat="1" ht="35.25" customHeight="1">
      <c r="A236" s="287">
        <v>10</v>
      </c>
      <c r="B236" s="288" t="s">
        <v>972</v>
      </c>
      <c r="C236" s="289" t="s">
        <v>27</v>
      </c>
      <c r="D236" s="202"/>
      <c r="E236" s="202">
        <v>3193.95</v>
      </c>
      <c r="F236" s="200">
        <v>20</v>
      </c>
      <c r="G236" s="81">
        <f t="shared" si="73"/>
        <v>63879</v>
      </c>
      <c r="H236" s="293"/>
      <c r="I236" s="201">
        <v>44180</v>
      </c>
      <c r="J236" s="291" t="s">
        <v>973</v>
      </c>
      <c r="K236" s="200"/>
      <c r="L236" s="202"/>
      <c r="M236" s="292" t="s">
        <v>968</v>
      </c>
      <c r="N236" s="201" t="s">
        <v>969</v>
      </c>
      <c r="O236" s="80">
        <f t="shared" si="74"/>
        <v>4</v>
      </c>
      <c r="P236" s="81">
        <f t="shared" si="75"/>
        <v>12775.8</v>
      </c>
      <c r="Q236" s="204"/>
      <c r="R236" s="204"/>
      <c r="S236" s="204"/>
      <c r="T236" s="204"/>
      <c r="U236" s="204"/>
      <c r="V236" s="204"/>
      <c r="W236" s="200">
        <v>16</v>
      </c>
      <c r="X236" s="81">
        <f t="shared" si="76"/>
        <v>51103.199999999997</v>
      </c>
      <c r="Y236" s="37">
        <f t="shared" si="68"/>
        <v>0</v>
      </c>
      <c r="Z236" s="70"/>
      <c r="AA236" s="70"/>
      <c r="AB236" s="70"/>
      <c r="AC236" s="70"/>
      <c r="AD236" s="70"/>
      <c r="AE236" s="70"/>
      <c r="AF236" s="70"/>
      <c r="AG236" s="70"/>
      <c r="AH236" s="70"/>
      <c r="AI236" s="70"/>
      <c r="AJ236" s="70"/>
      <c r="AK236" s="70"/>
      <c r="AL236" s="70"/>
      <c r="AM236" s="70"/>
    </row>
    <row r="237" spans="1:39" s="35" customFormat="1" ht="35.25" customHeight="1">
      <c r="A237" s="284">
        <v>11</v>
      </c>
      <c r="B237" s="288" t="s">
        <v>974</v>
      </c>
      <c r="C237" s="289" t="s">
        <v>27</v>
      </c>
      <c r="D237" s="202"/>
      <c r="E237" s="202" t="s">
        <v>975</v>
      </c>
      <c r="F237" s="200">
        <v>2</v>
      </c>
      <c r="G237" s="81">
        <f t="shared" si="73"/>
        <v>3595.2</v>
      </c>
      <c r="H237" s="293"/>
      <c r="I237" s="201">
        <v>44180</v>
      </c>
      <c r="J237" s="291" t="s">
        <v>967</v>
      </c>
      <c r="K237" s="200"/>
      <c r="L237" s="202"/>
      <c r="M237" s="292" t="s">
        <v>968</v>
      </c>
      <c r="N237" s="201" t="s">
        <v>969</v>
      </c>
      <c r="O237" s="80">
        <f t="shared" si="74"/>
        <v>1</v>
      </c>
      <c r="P237" s="81">
        <f t="shared" si="75"/>
        <v>1797.6</v>
      </c>
      <c r="Q237" s="204"/>
      <c r="R237" s="204"/>
      <c r="S237" s="204"/>
      <c r="T237" s="204"/>
      <c r="U237" s="204"/>
      <c r="V237" s="204"/>
      <c r="W237" s="200">
        <v>1</v>
      </c>
      <c r="X237" s="81">
        <f t="shared" si="76"/>
        <v>1797.6</v>
      </c>
      <c r="Y237" s="37">
        <f t="shared" si="68"/>
        <v>0</v>
      </c>
      <c r="Z237" s="70"/>
      <c r="AA237" s="70"/>
      <c r="AB237" s="70"/>
      <c r="AC237" s="70"/>
      <c r="AD237" s="70"/>
      <c r="AE237" s="70"/>
      <c r="AF237" s="70"/>
      <c r="AG237" s="70"/>
      <c r="AH237" s="70"/>
      <c r="AI237" s="70"/>
      <c r="AJ237" s="70"/>
      <c r="AK237" s="70"/>
      <c r="AL237" s="70"/>
      <c r="AM237" s="70"/>
    </row>
    <row r="238" spans="1:39" s="35" customFormat="1" ht="35.25" customHeight="1">
      <c r="A238" s="287">
        <v>12</v>
      </c>
      <c r="B238" s="288" t="s">
        <v>976</v>
      </c>
      <c r="C238" s="289" t="s">
        <v>27</v>
      </c>
      <c r="D238" s="202"/>
      <c r="E238" s="202" t="s">
        <v>971</v>
      </c>
      <c r="F238" s="200">
        <v>5</v>
      </c>
      <c r="G238" s="81">
        <f t="shared" si="73"/>
        <v>8988</v>
      </c>
      <c r="H238" s="293"/>
      <c r="I238" s="219">
        <v>44180</v>
      </c>
      <c r="J238" s="291" t="s">
        <v>967</v>
      </c>
      <c r="K238" s="200"/>
      <c r="L238" s="202"/>
      <c r="M238" s="292" t="s">
        <v>968</v>
      </c>
      <c r="N238" s="201" t="s">
        <v>969</v>
      </c>
      <c r="O238" s="80">
        <f t="shared" si="74"/>
        <v>3</v>
      </c>
      <c r="P238" s="81">
        <f t="shared" si="75"/>
        <v>5392.7999999999993</v>
      </c>
      <c r="Q238" s="204"/>
      <c r="R238" s="204"/>
      <c r="S238" s="204"/>
      <c r="T238" s="204"/>
      <c r="U238" s="204"/>
      <c r="V238" s="204"/>
      <c r="W238" s="200">
        <v>2</v>
      </c>
      <c r="X238" s="81">
        <f t="shared" si="76"/>
        <v>3595.2</v>
      </c>
      <c r="Y238" s="37">
        <f t="shared" si="68"/>
        <v>0</v>
      </c>
      <c r="Z238" s="70"/>
      <c r="AA238" s="70"/>
      <c r="AB238" s="70"/>
      <c r="AC238" s="70"/>
      <c r="AD238" s="70"/>
      <c r="AE238" s="70"/>
      <c r="AF238" s="70"/>
      <c r="AG238" s="70"/>
      <c r="AH238" s="70"/>
      <c r="AI238" s="70"/>
      <c r="AJ238" s="70"/>
      <c r="AK238" s="70"/>
      <c r="AL238" s="70"/>
      <c r="AM238" s="70"/>
    </row>
    <row r="239" spans="1:39" s="35" customFormat="1" ht="35.25" customHeight="1">
      <c r="A239" s="284">
        <v>13</v>
      </c>
      <c r="B239" s="288" t="s">
        <v>977</v>
      </c>
      <c r="C239" s="289" t="s">
        <v>27</v>
      </c>
      <c r="D239" s="202"/>
      <c r="E239" s="202" t="s">
        <v>966</v>
      </c>
      <c r="F239" s="200">
        <v>2</v>
      </c>
      <c r="G239" s="81">
        <f t="shared" si="73"/>
        <v>6387.9</v>
      </c>
      <c r="H239" s="293"/>
      <c r="I239" s="219">
        <v>44180</v>
      </c>
      <c r="J239" s="291" t="s">
        <v>967</v>
      </c>
      <c r="K239" s="200"/>
      <c r="L239" s="202"/>
      <c r="M239" s="292" t="s">
        <v>968</v>
      </c>
      <c r="N239" s="201" t="s">
        <v>969</v>
      </c>
      <c r="O239" s="80">
        <f t="shared" si="74"/>
        <v>0</v>
      </c>
      <c r="P239" s="81">
        <f t="shared" si="75"/>
        <v>0</v>
      </c>
      <c r="Q239" s="204"/>
      <c r="R239" s="204"/>
      <c r="S239" s="204"/>
      <c r="T239" s="204"/>
      <c r="U239" s="204"/>
      <c r="V239" s="204"/>
      <c r="W239" s="200">
        <v>2</v>
      </c>
      <c r="X239" s="81">
        <f t="shared" si="76"/>
        <v>6387.9</v>
      </c>
      <c r="Y239" s="37">
        <f t="shared" si="68"/>
        <v>0</v>
      </c>
      <c r="Z239" s="70"/>
      <c r="AA239" s="70"/>
      <c r="AB239" s="70"/>
      <c r="AC239" s="70"/>
      <c r="AD239" s="70"/>
      <c r="AE239" s="70"/>
      <c r="AF239" s="70"/>
      <c r="AG239" s="70"/>
      <c r="AH239" s="70"/>
      <c r="AI239" s="70"/>
      <c r="AJ239" s="70"/>
      <c r="AK239" s="70"/>
      <c r="AL239" s="70"/>
      <c r="AM239" s="70"/>
    </row>
    <row r="240" spans="1:39" s="35" customFormat="1" ht="31.5" customHeight="1">
      <c r="A240" s="284">
        <v>15</v>
      </c>
      <c r="B240" s="288" t="s">
        <v>978</v>
      </c>
      <c r="C240" s="289" t="s">
        <v>27</v>
      </c>
      <c r="D240" s="202"/>
      <c r="E240" s="202" t="s">
        <v>979</v>
      </c>
      <c r="F240" s="200">
        <v>41</v>
      </c>
      <c r="G240" s="81">
        <f t="shared" si="73"/>
        <v>18644.75</v>
      </c>
      <c r="H240" s="293"/>
      <c r="I240" s="219">
        <v>44180</v>
      </c>
      <c r="J240" s="291" t="s">
        <v>967</v>
      </c>
      <c r="K240" s="200"/>
      <c r="L240" s="202"/>
      <c r="M240" s="292" t="s">
        <v>968</v>
      </c>
      <c r="N240" s="201" t="s">
        <v>969</v>
      </c>
      <c r="O240" s="80">
        <f t="shared" si="74"/>
        <v>10</v>
      </c>
      <c r="P240" s="81">
        <f t="shared" si="75"/>
        <v>4547.5</v>
      </c>
      <c r="Q240" s="204"/>
      <c r="R240" s="204"/>
      <c r="S240" s="204"/>
      <c r="T240" s="204"/>
      <c r="U240" s="204"/>
      <c r="V240" s="204"/>
      <c r="W240" s="200">
        <v>31</v>
      </c>
      <c r="X240" s="81">
        <f t="shared" si="76"/>
        <v>14097.25</v>
      </c>
      <c r="Y240" s="37">
        <f t="shared" si="68"/>
        <v>0</v>
      </c>
      <c r="Z240" s="70"/>
      <c r="AA240" s="70"/>
      <c r="AB240" s="70"/>
      <c r="AC240" s="70"/>
      <c r="AD240" s="70"/>
      <c r="AE240" s="70"/>
      <c r="AF240" s="70"/>
      <c r="AG240" s="70"/>
      <c r="AH240" s="70"/>
      <c r="AI240" s="70"/>
      <c r="AJ240" s="70"/>
      <c r="AK240" s="70"/>
      <c r="AL240" s="70"/>
      <c r="AM240" s="70"/>
    </row>
    <row r="241" spans="1:39" s="35" customFormat="1" ht="31.5" customHeight="1">
      <c r="A241" s="284">
        <v>17</v>
      </c>
      <c r="B241" s="288" t="s">
        <v>980</v>
      </c>
      <c r="C241" s="289" t="s">
        <v>27</v>
      </c>
      <c r="D241" s="202"/>
      <c r="E241" s="202" t="s">
        <v>981</v>
      </c>
      <c r="F241" s="200">
        <v>41</v>
      </c>
      <c r="G241" s="81">
        <f t="shared" si="73"/>
        <v>10748.15</v>
      </c>
      <c r="H241" s="293"/>
      <c r="I241" s="219">
        <v>44180</v>
      </c>
      <c r="J241" s="291" t="s">
        <v>967</v>
      </c>
      <c r="K241" s="200"/>
      <c r="L241" s="202"/>
      <c r="M241" s="292" t="s">
        <v>968</v>
      </c>
      <c r="N241" s="201" t="s">
        <v>969</v>
      </c>
      <c r="O241" s="80">
        <f t="shared" si="74"/>
        <v>10</v>
      </c>
      <c r="P241" s="81">
        <f t="shared" si="75"/>
        <v>2621.5</v>
      </c>
      <c r="Q241" s="204"/>
      <c r="R241" s="204"/>
      <c r="S241" s="204"/>
      <c r="T241" s="204"/>
      <c r="U241" s="204"/>
      <c r="V241" s="204"/>
      <c r="W241" s="200">
        <v>31</v>
      </c>
      <c r="X241" s="81">
        <f t="shared" si="76"/>
        <v>8126.65</v>
      </c>
      <c r="Y241" s="37">
        <f t="shared" si="68"/>
        <v>0</v>
      </c>
      <c r="Z241" s="70"/>
      <c r="AA241" s="70"/>
      <c r="AB241" s="70"/>
      <c r="AC241" s="70"/>
      <c r="AD241" s="70"/>
      <c r="AE241" s="70"/>
      <c r="AF241" s="70"/>
      <c r="AG241" s="70"/>
      <c r="AH241" s="70"/>
      <c r="AI241" s="70"/>
      <c r="AJ241" s="70"/>
      <c r="AK241" s="70"/>
      <c r="AL241" s="70"/>
      <c r="AM241" s="70"/>
    </row>
    <row r="242" spans="1:39" s="35" customFormat="1" ht="35.25" customHeight="1">
      <c r="A242" s="287">
        <v>18</v>
      </c>
      <c r="B242" s="288" t="s">
        <v>982</v>
      </c>
      <c r="C242" s="289" t="s">
        <v>27</v>
      </c>
      <c r="D242" s="202"/>
      <c r="E242" s="202" t="s">
        <v>983</v>
      </c>
      <c r="F242" s="200">
        <v>41</v>
      </c>
      <c r="G242" s="81">
        <f t="shared" si="73"/>
        <v>13380.35</v>
      </c>
      <c r="H242" s="293"/>
      <c r="I242" s="219">
        <v>44180</v>
      </c>
      <c r="J242" s="291" t="s">
        <v>967</v>
      </c>
      <c r="K242" s="200"/>
      <c r="L242" s="202"/>
      <c r="M242" s="292" t="s">
        <v>968</v>
      </c>
      <c r="N242" s="201" t="s">
        <v>969</v>
      </c>
      <c r="O242" s="80">
        <f t="shared" si="74"/>
        <v>10</v>
      </c>
      <c r="P242" s="81">
        <f t="shared" si="75"/>
        <v>3263.5</v>
      </c>
      <c r="Q242" s="204"/>
      <c r="R242" s="204"/>
      <c r="S242" s="204"/>
      <c r="T242" s="204"/>
      <c r="U242" s="204"/>
      <c r="V242" s="204"/>
      <c r="W242" s="200">
        <v>31</v>
      </c>
      <c r="X242" s="81">
        <f t="shared" si="76"/>
        <v>10116.85</v>
      </c>
      <c r="Y242" s="37">
        <f t="shared" si="68"/>
        <v>0</v>
      </c>
      <c r="Z242" s="70"/>
      <c r="AA242" s="70"/>
      <c r="AB242" s="70"/>
      <c r="AC242" s="70"/>
      <c r="AD242" s="70"/>
      <c r="AE242" s="70"/>
      <c r="AF242" s="70"/>
      <c r="AG242" s="70"/>
      <c r="AH242" s="70"/>
      <c r="AI242" s="70"/>
      <c r="AJ242" s="70"/>
      <c r="AK242" s="70"/>
      <c r="AL242" s="70"/>
      <c r="AM242" s="70"/>
    </row>
    <row r="243" spans="1:39" s="35" customFormat="1" ht="35.25" customHeight="1">
      <c r="A243" s="284">
        <v>19</v>
      </c>
      <c r="B243" s="288" t="s">
        <v>984</v>
      </c>
      <c r="C243" s="289" t="s">
        <v>27</v>
      </c>
      <c r="D243" s="202"/>
      <c r="E243" s="202" t="s">
        <v>985</v>
      </c>
      <c r="F243" s="200">
        <v>41</v>
      </c>
      <c r="G243" s="81">
        <f t="shared" si="73"/>
        <v>20311.810000000001</v>
      </c>
      <c r="H243" s="293"/>
      <c r="I243" s="219">
        <v>44180</v>
      </c>
      <c r="J243" s="291" t="s">
        <v>967</v>
      </c>
      <c r="K243" s="200"/>
      <c r="L243" s="202"/>
      <c r="M243" s="292" t="s">
        <v>968</v>
      </c>
      <c r="N243" s="201" t="s">
        <v>969</v>
      </c>
      <c r="O243" s="80">
        <f t="shared" si="74"/>
        <v>10</v>
      </c>
      <c r="P243" s="81">
        <f t="shared" si="75"/>
        <v>4954.1000000000004</v>
      </c>
      <c r="Q243" s="204"/>
      <c r="R243" s="204"/>
      <c r="S243" s="204"/>
      <c r="T243" s="204"/>
      <c r="U243" s="204"/>
      <c r="V243" s="204"/>
      <c r="W243" s="200">
        <v>31</v>
      </c>
      <c r="X243" s="81">
        <f t="shared" si="76"/>
        <v>15357.710000000001</v>
      </c>
      <c r="Y243" s="37">
        <f t="shared" si="68"/>
        <v>0</v>
      </c>
      <c r="Z243" s="70"/>
      <c r="AA243" s="70"/>
      <c r="AB243" s="70"/>
      <c r="AC243" s="70"/>
      <c r="AD243" s="70"/>
      <c r="AE243" s="70"/>
      <c r="AF243" s="70"/>
      <c r="AG243" s="70"/>
      <c r="AH243" s="70"/>
      <c r="AI243" s="70"/>
      <c r="AJ243" s="70"/>
      <c r="AK243" s="70"/>
      <c r="AL243" s="70"/>
      <c r="AM243" s="70"/>
    </row>
    <row r="244" spans="1:39" s="35" customFormat="1" ht="27" customHeight="1">
      <c r="A244" s="287">
        <v>20</v>
      </c>
      <c r="B244" s="288" t="s">
        <v>986</v>
      </c>
      <c r="C244" s="289" t="s">
        <v>27</v>
      </c>
      <c r="D244" s="202"/>
      <c r="E244" s="202" t="s">
        <v>987</v>
      </c>
      <c r="F244" s="200">
        <v>41</v>
      </c>
      <c r="G244" s="81">
        <f t="shared" si="73"/>
        <v>6931.46</v>
      </c>
      <c r="H244" s="293"/>
      <c r="I244" s="219">
        <v>44180</v>
      </c>
      <c r="J244" s="291" t="s">
        <v>967</v>
      </c>
      <c r="K244" s="200"/>
      <c r="L244" s="202"/>
      <c r="M244" s="292" t="s">
        <v>968</v>
      </c>
      <c r="N244" s="201" t="s">
        <v>969</v>
      </c>
      <c r="O244" s="80">
        <f t="shared" si="74"/>
        <v>10</v>
      </c>
      <c r="P244" s="81">
        <f t="shared" si="75"/>
        <v>1690.6</v>
      </c>
      <c r="Q244" s="204"/>
      <c r="R244" s="204"/>
      <c r="S244" s="204"/>
      <c r="T244" s="204"/>
      <c r="U244" s="204"/>
      <c r="V244" s="204"/>
      <c r="W244" s="200">
        <v>31</v>
      </c>
      <c r="X244" s="81">
        <f t="shared" si="76"/>
        <v>5240.8599999999997</v>
      </c>
      <c r="Y244" s="37">
        <f t="shared" si="68"/>
        <v>0</v>
      </c>
      <c r="Z244" s="70"/>
      <c r="AA244" s="70"/>
      <c r="AB244" s="70"/>
      <c r="AC244" s="70"/>
      <c r="AD244" s="70"/>
      <c r="AE244" s="70"/>
      <c r="AF244" s="70"/>
      <c r="AG244" s="70"/>
      <c r="AH244" s="70"/>
      <c r="AI244" s="70"/>
      <c r="AJ244" s="70"/>
      <c r="AK244" s="70"/>
      <c r="AL244" s="70"/>
      <c r="AM244" s="70"/>
    </row>
    <row r="245" spans="1:39" s="35" customFormat="1" ht="27" customHeight="1">
      <c r="A245" s="284">
        <v>21</v>
      </c>
      <c r="B245" s="288" t="s">
        <v>988</v>
      </c>
      <c r="C245" s="289" t="s">
        <v>27</v>
      </c>
      <c r="D245" s="202"/>
      <c r="E245" s="202" t="s">
        <v>989</v>
      </c>
      <c r="F245" s="200">
        <v>17</v>
      </c>
      <c r="G245" s="81">
        <f t="shared" si="73"/>
        <v>7185.0499999999993</v>
      </c>
      <c r="H245" s="293"/>
      <c r="I245" s="219">
        <v>44180</v>
      </c>
      <c r="J245" s="291" t="s">
        <v>967</v>
      </c>
      <c r="K245" s="200"/>
      <c r="L245" s="202"/>
      <c r="M245" s="292" t="s">
        <v>968</v>
      </c>
      <c r="N245" s="201" t="s">
        <v>969</v>
      </c>
      <c r="O245" s="80">
        <f t="shared" si="74"/>
        <v>6</v>
      </c>
      <c r="P245" s="81">
        <f t="shared" si="75"/>
        <v>2535.8999999999996</v>
      </c>
      <c r="Q245" s="204"/>
      <c r="R245" s="204"/>
      <c r="S245" s="204"/>
      <c r="T245" s="204"/>
      <c r="U245" s="204"/>
      <c r="V245" s="204"/>
      <c r="W245" s="200">
        <v>11</v>
      </c>
      <c r="X245" s="81">
        <f t="shared" si="76"/>
        <v>4649.1499999999996</v>
      </c>
      <c r="Y245" s="37">
        <f t="shared" si="68"/>
        <v>0</v>
      </c>
      <c r="Z245" s="70"/>
      <c r="AA245" s="70"/>
      <c r="AB245" s="70"/>
      <c r="AC245" s="70"/>
      <c r="AD245" s="70"/>
      <c r="AE245" s="70"/>
      <c r="AF245" s="70"/>
      <c r="AG245" s="70"/>
      <c r="AH245" s="70"/>
      <c r="AI245" s="70"/>
      <c r="AJ245" s="70"/>
      <c r="AK245" s="70"/>
      <c r="AL245" s="70"/>
      <c r="AM245" s="70"/>
    </row>
    <row r="246" spans="1:39" s="35" customFormat="1" ht="27" customHeight="1">
      <c r="A246" s="287">
        <v>22</v>
      </c>
      <c r="B246" s="288" t="s">
        <v>990</v>
      </c>
      <c r="C246" s="289" t="s">
        <v>27</v>
      </c>
      <c r="D246" s="202"/>
      <c r="E246" s="202" t="s">
        <v>991</v>
      </c>
      <c r="F246" s="200">
        <v>41</v>
      </c>
      <c r="G246" s="81">
        <f t="shared" si="73"/>
        <v>16275.77</v>
      </c>
      <c r="H246" s="293"/>
      <c r="I246" s="201">
        <v>44182</v>
      </c>
      <c r="J246" s="291" t="s">
        <v>992</v>
      </c>
      <c r="K246" s="200"/>
      <c r="L246" s="202"/>
      <c r="M246" s="292" t="s">
        <v>968</v>
      </c>
      <c r="N246" s="201" t="s">
        <v>969</v>
      </c>
      <c r="O246" s="80">
        <f t="shared" si="74"/>
        <v>10</v>
      </c>
      <c r="P246" s="81">
        <f t="shared" si="75"/>
        <v>3969.7000000000003</v>
      </c>
      <c r="Q246" s="204"/>
      <c r="R246" s="204"/>
      <c r="S246" s="204"/>
      <c r="T246" s="204"/>
      <c r="U246" s="204"/>
      <c r="V246" s="204"/>
      <c r="W246" s="200">
        <v>31</v>
      </c>
      <c r="X246" s="81">
        <f t="shared" si="76"/>
        <v>12306.070000000002</v>
      </c>
      <c r="Y246" s="37">
        <f t="shared" si="68"/>
        <v>0</v>
      </c>
      <c r="Z246" s="70"/>
      <c r="AA246" s="70"/>
      <c r="AB246" s="70"/>
      <c r="AC246" s="70"/>
      <c r="AD246" s="70"/>
      <c r="AE246" s="70"/>
      <c r="AF246" s="70"/>
      <c r="AG246" s="70"/>
      <c r="AH246" s="70"/>
      <c r="AI246" s="70"/>
      <c r="AJ246" s="70"/>
      <c r="AK246" s="70"/>
      <c r="AL246" s="70"/>
      <c r="AM246" s="70"/>
    </row>
    <row r="247" spans="1:39" s="35" customFormat="1" ht="27" customHeight="1">
      <c r="A247" s="284">
        <v>23</v>
      </c>
      <c r="B247" s="288" t="s">
        <v>993</v>
      </c>
      <c r="C247" s="289" t="s">
        <v>27</v>
      </c>
      <c r="D247" s="202"/>
      <c r="E247" s="202" t="s">
        <v>991</v>
      </c>
      <c r="F247" s="200">
        <v>41</v>
      </c>
      <c r="G247" s="81">
        <f t="shared" si="73"/>
        <v>16275.77</v>
      </c>
      <c r="H247" s="293"/>
      <c r="I247" s="201">
        <v>44182</v>
      </c>
      <c r="J247" s="291" t="s">
        <v>992</v>
      </c>
      <c r="K247" s="200"/>
      <c r="L247" s="202"/>
      <c r="M247" s="292" t="s">
        <v>968</v>
      </c>
      <c r="N247" s="201" t="s">
        <v>969</v>
      </c>
      <c r="O247" s="80">
        <f t="shared" si="74"/>
        <v>10</v>
      </c>
      <c r="P247" s="81">
        <f t="shared" si="75"/>
        <v>3969.7000000000003</v>
      </c>
      <c r="Q247" s="204"/>
      <c r="R247" s="204"/>
      <c r="S247" s="204"/>
      <c r="T247" s="204"/>
      <c r="U247" s="204"/>
      <c r="V247" s="204"/>
      <c r="W247" s="200">
        <v>31</v>
      </c>
      <c r="X247" s="81">
        <f t="shared" si="76"/>
        <v>12306.070000000002</v>
      </c>
      <c r="Y247" s="37">
        <f t="shared" si="68"/>
        <v>0</v>
      </c>
      <c r="Z247" s="70"/>
      <c r="AA247" s="70"/>
      <c r="AB247" s="70"/>
      <c r="AC247" s="70"/>
      <c r="AD247" s="70"/>
      <c r="AE247" s="70"/>
      <c r="AF247" s="70"/>
      <c r="AG247" s="70"/>
      <c r="AH247" s="70"/>
      <c r="AI247" s="70"/>
      <c r="AJ247" s="70"/>
      <c r="AK247" s="70"/>
      <c r="AL247" s="70"/>
      <c r="AM247" s="70"/>
    </row>
    <row r="248" spans="1:39" s="35" customFormat="1" ht="22.5" customHeight="1">
      <c r="A248" s="287">
        <v>24</v>
      </c>
      <c r="B248" s="288" t="s">
        <v>994</v>
      </c>
      <c r="C248" s="289" t="s">
        <v>27</v>
      </c>
      <c r="D248" s="202"/>
      <c r="E248" s="202" t="s">
        <v>991</v>
      </c>
      <c r="F248" s="200">
        <v>41</v>
      </c>
      <c r="G248" s="81">
        <f t="shared" si="73"/>
        <v>16275.77</v>
      </c>
      <c r="H248" s="293"/>
      <c r="I248" s="201">
        <v>44182</v>
      </c>
      <c r="J248" s="291" t="s">
        <v>992</v>
      </c>
      <c r="K248" s="200"/>
      <c r="L248" s="202"/>
      <c r="M248" s="292" t="s">
        <v>968</v>
      </c>
      <c r="N248" s="201" t="s">
        <v>969</v>
      </c>
      <c r="O248" s="80">
        <f t="shared" si="74"/>
        <v>10</v>
      </c>
      <c r="P248" s="81">
        <f t="shared" si="75"/>
        <v>3969.7000000000003</v>
      </c>
      <c r="Q248" s="204"/>
      <c r="R248" s="204"/>
      <c r="S248" s="204"/>
      <c r="T248" s="204"/>
      <c r="U248" s="204"/>
      <c r="V248" s="204"/>
      <c r="W248" s="200">
        <v>31</v>
      </c>
      <c r="X248" s="81">
        <f t="shared" si="76"/>
        <v>12306.070000000002</v>
      </c>
      <c r="Y248" s="37">
        <f t="shared" si="68"/>
        <v>0</v>
      </c>
      <c r="Z248" s="70"/>
      <c r="AA248" s="70"/>
      <c r="AB248" s="70"/>
      <c r="AC248" s="70"/>
      <c r="AD248" s="70"/>
      <c r="AE248" s="70"/>
      <c r="AF248" s="70"/>
      <c r="AG248" s="70"/>
      <c r="AH248" s="70"/>
      <c r="AI248" s="70"/>
      <c r="AJ248" s="70"/>
      <c r="AK248" s="70"/>
      <c r="AL248" s="70"/>
      <c r="AM248" s="70"/>
    </row>
    <row r="249" spans="1:39" s="35" customFormat="1" ht="22.5" customHeight="1">
      <c r="A249" s="284">
        <v>25</v>
      </c>
      <c r="B249" s="288" t="s">
        <v>995</v>
      </c>
      <c r="C249" s="289" t="s">
        <v>27</v>
      </c>
      <c r="D249" s="202"/>
      <c r="E249" s="202" t="s">
        <v>996</v>
      </c>
      <c r="F249" s="200">
        <v>41</v>
      </c>
      <c r="G249" s="81">
        <f t="shared" si="73"/>
        <v>23031.75</v>
      </c>
      <c r="H249" s="293"/>
      <c r="I249" s="201">
        <v>44182</v>
      </c>
      <c r="J249" s="291" t="s">
        <v>992</v>
      </c>
      <c r="K249" s="200"/>
      <c r="L249" s="202"/>
      <c r="M249" s="292" t="s">
        <v>968</v>
      </c>
      <c r="N249" s="201" t="s">
        <v>969</v>
      </c>
      <c r="O249" s="80">
        <f t="shared" si="74"/>
        <v>10</v>
      </c>
      <c r="P249" s="81">
        <f t="shared" si="75"/>
        <v>5617.5</v>
      </c>
      <c r="Q249" s="204"/>
      <c r="R249" s="204"/>
      <c r="S249" s="204"/>
      <c r="T249" s="204"/>
      <c r="U249" s="204"/>
      <c r="V249" s="204"/>
      <c r="W249" s="200">
        <v>31</v>
      </c>
      <c r="X249" s="81">
        <f t="shared" si="76"/>
        <v>17414.25</v>
      </c>
      <c r="Y249" s="37">
        <f t="shared" si="68"/>
        <v>0</v>
      </c>
      <c r="Z249" s="70"/>
      <c r="AA249" s="70"/>
      <c r="AB249" s="70"/>
      <c r="AC249" s="70"/>
      <c r="AD249" s="70"/>
      <c r="AE249" s="70"/>
      <c r="AF249" s="70"/>
      <c r="AG249" s="70"/>
      <c r="AH249" s="70"/>
      <c r="AI249" s="70"/>
      <c r="AJ249" s="70"/>
      <c r="AK249" s="70"/>
      <c r="AL249" s="70"/>
      <c r="AM249" s="70"/>
    </row>
    <row r="250" spans="1:39" s="35" customFormat="1" ht="30" customHeight="1">
      <c r="A250" s="287">
        <v>26</v>
      </c>
      <c r="B250" s="288" t="s">
        <v>997</v>
      </c>
      <c r="C250" s="289" t="s">
        <v>27</v>
      </c>
      <c r="D250" s="202"/>
      <c r="E250" s="202" t="s">
        <v>998</v>
      </c>
      <c r="F250" s="200">
        <v>41</v>
      </c>
      <c r="G250" s="81">
        <f t="shared" si="73"/>
        <v>40404.270000000004</v>
      </c>
      <c r="H250" s="293"/>
      <c r="I250" s="201">
        <v>44182</v>
      </c>
      <c r="J250" s="291" t="s">
        <v>992</v>
      </c>
      <c r="K250" s="200"/>
      <c r="L250" s="202"/>
      <c r="M250" s="292" t="s">
        <v>968</v>
      </c>
      <c r="N250" s="201" t="s">
        <v>969</v>
      </c>
      <c r="O250" s="80">
        <f t="shared" si="74"/>
        <v>10</v>
      </c>
      <c r="P250" s="81">
        <f t="shared" si="75"/>
        <v>9854.7000000000007</v>
      </c>
      <c r="Q250" s="204"/>
      <c r="R250" s="204"/>
      <c r="S250" s="204"/>
      <c r="T250" s="204"/>
      <c r="U250" s="204"/>
      <c r="V250" s="204"/>
      <c r="W250" s="200">
        <v>31</v>
      </c>
      <c r="X250" s="81">
        <f t="shared" si="76"/>
        <v>30549.57</v>
      </c>
      <c r="Y250" s="37">
        <f t="shared" si="68"/>
        <v>0</v>
      </c>
      <c r="Z250" s="70"/>
      <c r="AA250" s="70"/>
      <c r="AB250" s="70"/>
      <c r="AC250" s="70"/>
      <c r="AD250" s="70"/>
      <c r="AE250" s="70"/>
      <c r="AF250" s="70"/>
      <c r="AG250" s="70"/>
      <c r="AH250" s="70"/>
      <c r="AI250" s="70"/>
      <c r="AJ250" s="70"/>
      <c r="AK250" s="70"/>
      <c r="AL250" s="70"/>
      <c r="AM250" s="70"/>
    </row>
    <row r="251" spans="1:39" s="35" customFormat="1" ht="95.25" customHeight="1">
      <c r="A251" s="284">
        <v>27</v>
      </c>
      <c r="B251" s="281" t="s">
        <v>464</v>
      </c>
      <c r="C251" s="289" t="s">
        <v>530</v>
      </c>
      <c r="D251" s="282" t="s">
        <v>481</v>
      </c>
      <c r="E251" s="202" t="s">
        <v>467</v>
      </c>
      <c r="F251" s="200" t="s">
        <v>999</v>
      </c>
      <c r="G251" s="81">
        <f t="shared" si="73"/>
        <v>94710</v>
      </c>
      <c r="H251" s="293"/>
      <c r="I251" s="201">
        <v>44182</v>
      </c>
      <c r="J251" s="291" t="s">
        <v>1000</v>
      </c>
      <c r="K251" s="200"/>
      <c r="L251" s="202"/>
      <c r="M251" s="292" t="s">
        <v>1001</v>
      </c>
      <c r="N251" s="201" t="s">
        <v>872</v>
      </c>
      <c r="O251" s="80">
        <f t="shared" si="74"/>
        <v>0</v>
      </c>
      <c r="P251" s="81">
        <f t="shared" si="75"/>
        <v>0</v>
      </c>
      <c r="Q251" s="204"/>
      <c r="R251" s="204"/>
      <c r="S251" s="204"/>
      <c r="T251" s="204"/>
      <c r="U251" s="204"/>
      <c r="V251" s="204"/>
      <c r="W251" s="200" t="s">
        <v>999</v>
      </c>
      <c r="X251" s="81">
        <f t="shared" si="76"/>
        <v>94710</v>
      </c>
      <c r="Y251" s="37">
        <f t="shared" si="68"/>
        <v>0</v>
      </c>
      <c r="Z251" s="70"/>
      <c r="AA251" s="70"/>
      <c r="AB251" s="70"/>
      <c r="AC251" s="70"/>
      <c r="AD251" s="70"/>
      <c r="AE251" s="70"/>
      <c r="AF251" s="70"/>
      <c r="AG251" s="70"/>
      <c r="AH251" s="70"/>
      <c r="AI251" s="70"/>
      <c r="AJ251" s="70"/>
      <c r="AK251" s="70"/>
      <c r="AL251" s="70"/>
      <c r="AM251" s="70"/>
    </row>
    <row r="252" spans="1:39" s="29" customFormat="1" ht="27.75" customHeight="1">
      <c r="A252" s="300"/>
      <c r="B252" s="167" t="s">
        <v>33</v>
      </c>
      <c r="C252" s="138"/>
      <c r="D252" s="168"/>
      <c r="E252" s="168"/>
      <c r="F252" s="141"/>
      <c r="G252" s="168">
        <f>SUM(G226:G251)</f>
        <v>3499061.55</v>
      </c>
      <c r="H252" s="170"/>
      <c r="I252" s="170"/>
      <c r="J252" s="301"/>
      <c r="K252" s="141"/>
      <c r="L252" s="168">
        <f>SUM(L226:L251)</f>
        <v>0</v>
      </c>
      <c r="M252" s="301"/>
      <c r="N252" s="170"/>
      <c r="O252" s="141"/>
      <c r="P252" s="168">
        <f>SUM(P226:P251)</f>
        <v>663704.94999999984</v>
      </c>
      <c r="Q252" s="302"/>
      <c r="R252" s="18"/>
      <c r="S252" s="18"/>
      <c r="T252" s="18"/>
      <c r="U252" s="141"/>
      <c r="V252" s="18"/>
      <c r="W252" s="141"/>
      <c r="X252" s="168">
        <f>SUM(X226:X251)</f>
        <v>2835356.5999999992</v>
      </c>
      <c r="Y252" s="37">
        <f t="shared" si="68"/>
        <v>0</v>
      </c>
      <c r="Z252" s="41"/>
      <c r="AA252" s="41"/>
      <c r="AB252" s="41"/>
      <c r="AC252" s="41"/>
      <c r="AD252" s="41"/>
      <c r="AE252" s="41"/>
      <c r="AF252" s="41"/>
      <c r="AG252" s="41"/>
      <c r="AH252" s="41"/>
      <c r="AI252" s="41"/>
      <c r="AJ252" s="41"/>
      <c r="AK252" s="41"/>
      <c r="AL252" s="41"/>
      <c r="AM252" s="41"/>
    </row>
    <row r="253" spans="1:39" s="29" customFormat="1" ht="30.75" customHeight="1">
      <c r="A253" s="729" t="s">
        <v>212</v>
      </c>
      <c r="B253" s="730"/>
      <c r="C253" s="730"/>
      <c r="D253" s="730"/>
      <c r="E253" s="730"/>
      <c r="F253" s="730"/>
      <c r="G253" s="730"/>
      <c r="H253" s="730"/>
      <c r="I253" s="730"/>
      <c r="J253" s="730"/>
      <c r="K253" s="730"/>
      <c r="L253" s="730"/>
      <c r="M253" s="730"/>
      <c r="N253" s="730"/>
      <c r="O253" s="730"/>
      <c r="P253" s="730"/>
      <c r="Q253" s="730"/>
      <c r="R253" s="730"/>
      <c r="S253" s="730"/>
      <c r="T253" s="730"/>
      <c r="U253" s="730"/>
      <c r="V253" s="730"/>
      <c r="W253" s="730"/>
      <c r="X253" s="731"/>
      <c r="Y253" s="37">
        <f t="shared" si="68"/>
        <v>0</v>
      </c>
      <c r="Z253" s="41"/>
      <c r="AA253" s="41"/>
      <c r="AB253" s="41"/>
      <c r="AC253" s="41"/>
      <c r="AD253" s="41"/>
      <c r="AE253" s="41"/>
      <c r="AF253" s="41"/>
      <c r="AG253" s="41"/>
      <c r="AH253" s="41"/>
      <c r="AI253" s="41"/>
      <c r="AJ253" s="41"/>
      <c r="AK253" s="41"/>
      <c r="AL253" s="41"/>
      <c r="AM253" s="41"/>
    </row>
    <row r="254" spans="1:39" ht="45" customHeight="1">
      <c r="A254" s="289">
        <v>1</v>
      </c>
      <c r="B254" s="243" t="s">
        <v>1323</v>
      </c>
      <c r="C254" s="200" t="s">
        <v>38</v>
      </c>
      <c r="D254" s="291"/>
      <c r="E254" s="303">
        <v>34114.6</v>
      </c>
      <c r="F254" s="80">
        <v>8</v>
      </c>
      <c r="G254" s="81">
        <f t="shared" ref="G254:G284" si="82">F254*E254</f>
        <v>272916.8</v>
      </c>
      <c r="H254" s="201"/>
      <c r="I254" s="293">
        <v>43902</v>
      </c>
      <c r="J254" s="291" t="s">
        <v>1324</v>
      </c>
      <c r="K254" s="204"/>
      <c r="L254" s="304"/>
      <c r="M254" s="289">
        <v>248</v>
      </c>
      <c r="N254" s="293">
        <v>43893</v>
      </c>
      <c r="O254" s="80">
        <f t="shared" ref="O254:O262" si="83">F254+K254-W254</f>
        <v>0</v>
      </c>
      <c r="P254" s="81">
        <f t="shared" ref="P254:P262" si="84">O254*E254</f>
        <v>0</v>
      </c>
      <c r="Q254" s="79"/>
      <c r="R254" s="79"/>
      <c r="S254" s="79"/>
      <c r="T254" s="79"/>
      <c r="U254" s="79"/>
      <c r="V254" s="79"/>
      <c r="W254" s="80">
        <v>8</v>
      </c>
      <c r="X254" s="82">
        <f t="shared" ref="X254:X284" si="85">W254*E254</f>
        <v>272916.8</v>
      </c>
      <c r="Y254" s="37">
        <f t="shared" si="68"/>
        <v>0</v>
      </c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</row>
    <row r="255" spans="1:39" ht="32.25" customHeight="1">
      <c r="A255" s="289">
        <v>2</v>
      </c>
      <c r="B255" s="243" t="s">
        <v>1325</v>
      </c>
      <c r="C255" s="200" t="s">
        <v>38</v>
      </c>
      <c r="D255" s="291"/>
      <c r="E255" s="303">
        <v>23700</v>
      </c>
      <c r="F255" s="80">
        <v>9</v>
      </c>
      <c r="G255" s="81">
        <f t="shared" si="82"/>
        <v>213300</v>
      </c>
      <c r="H255" s="201"/>
      <c r="I255" s="293">
        <v>43916</v>
      </c>
      <c r="J255" s="291" t="s">
        <v>1326</v>
      </c>
      <c r="K255" s="204"/>
      <c r="L255" s="304"/>
      <c r="M255" s="289">
        <v>248</v>
      </c>
      <c r="N255" s="293">
        <v>43893</v>
      </c>
      <c r="O255" s="80">
        <f t="shared" ref="O255" si="86">F255+K255-W255</f>
        <v>3</v>
      </c>
      <c r="P255" s="81">
        <f t="shared" ref="P255" si="87">O255*E255</f>
        <v>71100</v>
      </c>
      <c r="Q255" s="79"/>
      <c r="R255" s="79"/>
      <c r="S255" s="79"/>
      <c r="T255" s="79"/>
      <c r="U255" s="79"/>
      <c r="V255" s="79"/>
      <c r="W255" s="80">
        <v>6</v>
      </c>
      <c r="X255" s="82">
        <f t="shared" ref="X255" si="88">W255*E255</f>
        <v>142200</v>
      </c>
      <c r="Y255" s="37">
        <f t="shared" si="68"/>
        <v>0</v>
      </c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</row>
    <row r="256" spans="1:39" ht="51" customHeight="1">
      <c r="A256" s="289">
        <v>3</v>
      </c>
      <c r="B256" s="243" t="s">
        <v>1327</v>
      </c>
      <c r="C256" s="200" t="s">
        <v>38</v>
      </c>
      <c r="D256" s="291"/>
      <c r="E256" s="303">
        <v>20437</v>
      </c>
      <c r="F256" s="80">
        <v>37</v>
      </c>
      <c r="G256" s="81">
        <f t="shared" si="82"/>
        <v>756169</v>
      </c>
      <c r="H256" s="201"/>
      <c r="I256" s="293">
        <v>43948</v>
      </c>
      <c r="J256" s="291" t="s">
        <v>1328</v>
      </c>
      <c r="K256" s="204"/>
      <c r="L256" s="304"/>
      <c r="M256" s="289">
        <v>248</v>
      </c>
      <c r="N256" s="293">
        <v>43893</v>
      </c>
      <c r="O256" s="80">
        <f t="shared" ref="O256:O257" si="89">F256+K256-W256</f>
        <v>1</v>
      </c>
      <c r="P256" s="81">
        <f t="shared" ref="P256:P257" si="90">O256*E256</f>
        <v>20437</v>
      </c>
      <c r="Q256" s="79"/>
      <c r="R256" s="79"/>
      <c r="S256" s="79"/>
      <c r="T256" s="79"/>
      <c r="U256" s="79"/>
      <c r="V256" s="79"/>
      <c r="W256" s="80">
        <v>36</v>
      </c>
      <c r="X256" s="82">
        <f t="shared" ref="X256:X257" si="91">W256*E256</f>
        <v>735732</v>
      </c>
      <c r="Y256" s="37">
        <f t="shared" si="68"/>
        <v>0</v>
      </c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</row>
    <row r="257" spans="1:39" ht="39" customHeight="1">
      <c r="A257" s="289">
        <v>4</v>
      </c>
      <c r="B257" s="243" t="s">
        <v>1329</v>
      </c>
      <c r="C257" s="200" t="s">
        <v>38</v>
      </c>
      <c r="D257" s="291"/>
      <c r="E257" s="303">
        <v>18591.25</v>
      </c>
      <c r="F257" s="80">
        <v>11</v>
      </c>
      <c r="G257" s="81">
        <f t="shared" si="82"/>
        <v>204503.75</v>
      </c>
      <c r="H257" s="201"/>
      <c r="I257" s="293">
        <v>43949</v>
      </c>
      <c r="J257" s="291" t="s">
        <v>1330</v>
      </c>
      <c r="K257" s="204"/>
      <c r="L257" s="304"/>
      <c r="M257" s="289">
        <v>248</v>
      </c>
      <c r="N257" s="293">
        <v>43893</v>
      </c>
      <c r="O257" s="80">
        <f t="shared" si="89"/>
        <v>0</v>
      </c>
      <c r="P257" s="81">
        <f t="shared" si="90"/>
        <v>0</v>
      </c>
      <c r="Q257" s="79"/>
      <c r="R257" s="79"/>
      <c r="S257" s="79"/>
      <c r="T257" s="79"/>
      <c r="U257" s="79"/>
      <c r="V257" s="79"/>
      <c r="W257" s="80">
        <v>11</v>
      </c>
      <c r="X257" s="82">
        <f t="shared" si="91"/>
        <v>204503.75</v>
      </c>
      <c r="Y257" s="37">
        <f t="shared" si="68"/>
        <v>0</v>
      </c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</row>
    <row r="258" spans="1:39" ht="42.75" customHeight="1">
      <c r="A258" s="289">
        <v>5</v>
      </c>
      <c r="B258" s="243" t="s">
        <v>1331</v>
      </c>
      <c r="C258" s="200" t="s">
        <v>38</v>
      </c>
      <c r="D258" s="291"/>
      <c r="E258" s="303">
        <v>45742.5</v>
      </c>
      <c r="F258" s="80">
        <v>17</v>
      </c>
      <c r="G258" s="81">
        <f t="shared" si="82"/>
        <v>777622.5</v>
      </c>
      <c r="H258" s="201"/>
      <c r="I258" s="293">
        <v>43950</v>
      </c>
      <c r="J258" s="291" t="s">
        <v>1332</v>
      </c>
      <c r="K258" s="204"/>
      <c r="L258" s="304"/>
      <c r="M258" s="289">
        <v>248</v>
      </c>
      <c r="N258" s="293">
        <v>43893</v>
      </c>
      <c r="O258" s="80">
        <v>3</v>
      </c>
      <c r="P258" s="81">
        <f t="shared" ref="P258" si="92">O258*E258</f>
        <v>137227.5</v>
      </c>
      <c r="Q258" s="79"/>
      <c r="R258" s="79"/>
      <c r="S258" s="79"/>
      <c r="T258" s="79"/>
      <c r="U258" s="79">
        <v>1</v>
      </c>
      <c r="V258" s="81">
        <v>45742.5</v>
      </c>
      <c r="W258" s="80">
        <v>13</v>
      </c>
      <c r="X258" s="82">
        <f t="shared" ref="X258" si="93">W258*E258</f>
        <v>594652.5</v>
      </c>
      <c r="Y258" s="37">
        <f t="shared" si="68"/>
        <v>45742.5</v>
      </c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</row>
    <row r="259" spans="1:39" ht="48" customHeight="1">
      <c r="A259" s="289">
        <v>6</v>
      </c>
      <c r="B259" s="243" t="s">
        <v>1323</v>
      </c>
      <c r="C259" s="200" t="s">
        <v>38</v>
      </c>
      <c r="D259" s="291"/>
      <c r="E259" s="303">
        <v>41730</v>
      </c>
      <c r="F259" s="80">
        <v>16</v>
      </c>
      <c r="G259" s="81">
        <f t="shared" si="82"/>
        <v>667680</v>
      </c>
      <c r="H259" s="201"/>
      <c r="I259" s="293">
        <v>43955</v>
      </c>
      <c r="J259" s="291" t="s">
        <v>1333</v>
      </c>
      <c r="K259" s="204"/>
      <c r="L259" s="304"/>
      <c r="M259" s="289">
        <v>459</v>
      </c>
      <c r="N259" s="293">
        <v>43944</v>
      </c>
      <c r="O259" s="80">
        <f t="shared" si="83"/>
        <v>3</v>
      </c>
      <c r="P259" s="81">
        <f t="shared" si="84"/>
        <v>125190</v>
      </c>
      <c r="Q259" s="79"/>
      <c r="R259" s="79"/>
      <c r="S259" s="79"/>
      <c r="T259" s="79"/>
      <c r="U259" s="79"/>
      <c r="V259" s="79"/>
      <c r="W259" s="80">
        <v>13</v>
      </c>
      <c r="X259" s="82">
        <f t="shared" si="85"/>
        <v>542490</v>
      </c>
      <c r="Y259" s="37">
        <f t="shared" si="68"/>
        <v>0</v>
      </c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</row>
    <row r="260" spans="1:39" ht="25.5" customHeight="1">
      <c r="A260" s="289">
        <v>7</v>
      </c>
      <c r="B260" s="175" t="s">
        <v>1030</v>
      </c>
      <c r="C260" s="233" t="s">
        <v>13</v>
      </c>
      <c r="D260" s="81" t="s">
        <v>536</v>
      </c>
      <c r="E260" s="81">
        <v>143</v>
      </c>
      <c r="F260" s="80">
        <v>40</v>
      </c>
      <c r="G260" s="81">
        <f t="shared" si="82"/>
        <v>5720</v>
      </c>
      <c r="H260" s="219" t="s">
        <v>537</v>
      </c>
      <c r="I260" s="219"/>
      <c r="J260" s="286"/>
      <c r="K260" s="80"/>
      <c r="L260" s="81"/>
      <c r="M260" s="286" t="s">
        <v>500</v>
      </c>
      <c r="N260" s="219" t="s">
        <v>501</v>
      </c>
      <c r="O260" s="80">
        <f t="shared" si="83"/>
        <v>0</v>
      </c>
      <c r="P260" s="81">
        <f t="shared" si="84"/>
        <v>0</v>
      </c>
      <c r="Q260" s="79"/>
      <c r="R260" s="79"/>
      <c r="S260" s="79"/>
      <c r="T260" s="79"/>
      <c r="U260" s="79"/>
      <c r="V260" s="79"/>
      <c r="W260" s="80">
        <v>40</v>
      </c>
      <c r="X260" s="82">
        <f t="shared" si="85"/>
        <v>5720</v>
      </c>
      <c r="Y260" s="37">
        <f t="shared" si="68"/>
        <v>0</v>
      </c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</row>
    <row r="261" spans="1:39" ht="36" customHeight="1">
      <c r="A261" s="289">
        <v>8</v>
      </c>
      <c r="B261" s="175" t="s">
        <v>1334</v>
      </c>
      <c r="C261" s="233" t="s">
        <v>531</v>
      </c>
      <c r="D261" s="81" t="s">
        <v>532</v>
      </c>
      <c r="E261" s="81" t="s">
        <v>533</v>
      </c>
      <c r="F261" s="80">
        <v>315</v>
      </c>
      <c r="G261" s="81">
        <f t="shared" si="82"/>
        <v>18200.7</v>
      </c>
      <c r="H261" s="219" t="s">
        <v>534</v>
      </c>
      <c r="I261" s="219"/>
      <c r="J261" s="286"/>
      <c r="K261" s="80"/>
      <c r="L261" s="81"/>
      <c r="M261" s="286" t="s">
        <v>500</v>
      </c>
      <c r="N261" s="219" t="s">
        <v>501</v>
      </c>
      <c r="O261" s="80">
        <f t="shared" si="83"/>
        <v>28</v>
      </c>
      <c r="P261" s="81">
        <f t="shared" si="84"/>
        <v>1617.8400000000001</v>
      </c>
      <c r="Q261" s="79"/>
      <c r="R261" s="79"/>
      <c r="S261" s="79"/>
      <c r="T261" s="79"/>
      <c r="U261" s="79"/>
      <c r="V261" s="79"/>
      <c r="W261" s="80">
        <v>287</v>
      </c>
      <c r="X261" s="82">
        <f t="shared" si="85"/>
        <v>16582.86</v>
      </c>
      <c r="Y261" s="37">
        <f t="shared" si="68"/>
        <v>0</v>
      </c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</row>
    <row r="262" spans="1:39" ht="90.75" customHeight="1">
      <c r="A262" s="289">
        <v>9</v>
      </c>
      <c r="B262" s="175" t="s">
        <v>464</v>
      </c>
      <c r="C262" s="233" t="s">
        <v>530</v>
      </c>
      <c r="D262" s="282" t="s">
        <v>481</v>
      </c>
      <c r="E262" s="81">
        <v>157.85</v>
      </c>
      <c r="F262" s="80">
        <v>359</v>
      </c>
      <c r="G262" s="81">
        <f t="shared" si="82"/>
        <v>56668.15</v>
      </c>
      <c r="H262" s="219"/>
      <c r="I262" s="219"/>
      <c r="J262" s="286"/>
      <c r="K262" s="80"/>
      <c r="L262" s="81"/>
      <c r="M262" s="286" t="s">
        <v>500</v>
      </c>
      <c r="N262" s="219" t="s">
        <v>501</v>
      </c>
      <c r="O262" s="80">
        <f t="shared" si="83"/>
        <v>18</v>
      </c>
      <c r="P262" s="81">
        <f t="shared" si="84"/>
        <v>2841.2999999999997</v>
      </c>
      <c r="Q262" s="79"/>
      <c r="R262" s="79"/>
      <c r="S262" s="79"/>
      <c r="T262" s="79"/>
      <c r="U262" s="79"/>
      <c r="V262" s="79"/>
      <c r="W262" s="80">
        <v>341</v>
      </c>
      <c r="X262" s="82">
        <f t="shared" si="85"/>
        <v>53826.85</v>
      </c>
      <c r="Y262" s="37">
        <f t="shared" si="68"/>
        <v>0</v>
      </c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</row>
    <row r="263" spans="1:39" ht="33" customHeight="1">
      <c r="A263" s="289">
        <v>10</v>
      </c>
      <c r="B263" s="305" t="s">
        <v>1752</v>
      </c>
      <c r="C263" s="122" t="s">
        <v>38</v>
      </c>
      <c r="D263" s="305" t="s">
        <v>1753</v>
      </c>
      <c r="E263" s="306">
        <v>3.85</v>
      </c>
      <c r="F263" s="122">
        <v>0</v>
      </c>
      <c r="G263" s="81">
        <f t="shared" si="82"/>
        <v>0</v>
      </c>
      <c r="H263" s="219">
        <v>44866</v>
      </c>
      <c r="I263" s="235">
        <v>43998</v>
      </c>
      <c r="J263" s="285" t="s">
        <v>1754</v>
      </c>
      <c r="K263" s="79"/>
      <c r="L263" s="307"/>
      <c r="M263" s="233">
        <v>606</v>
      </c>
      <c r="N263" s="235">
        <v>43993</v>
      </c>
      <c r="O263" s="80">
        <f t="shared" ref="O263" si="94">F263+K263-W263</f>
        <v>0</v>
      </c>
      <c r="P263" s="81">
        <f t="shared" ref="P263" si="95">O263*E263</f>
        <v>0</v>
      </c>
      <c r="Q263" s="83"/>
      <c r="R263" s="83"/>
      <c r="S263" s="83"/>
      <c r="T263" s="83"/>
      <c r="U263" s="83"/>
      <c r="V263" s="83"/>
      <c r="W263" s="122">
        <v>0</v>
      </c>
      <c r="X263" s="308">
        <f t="shared" si="85"/>
        <v>0</v>
      </c>
      <c r="Y263" s="37">
        <f t="shared" si="68"/>
        <v>0</v>
      </c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</row>
    <row r="264" spans="1:39" ht="36.75" customHeight="1">
      <c r="A264" s="289">
        <v>11</v>
      </c>
      <c r="B264" s="309" t="s">
        <v>1338</v>
      </c>
      <c r="C264" s="80" t="s">
        <v>1339</v>
      </c>
      <c r="D264" s="285"/>
      <c r="E264" s="310">
        <v>18764</v>
      </c>
      <c r="F264" s="200">
        <v>87.11</v>
      </c>
      <c r="G264" s="81">
        <f t="shared" si="82"/>
        <v>1634532.04</v>
      </c>
      <c r="H264" s="219"/>
      <c r="I264" s="235">
        <v>44188</v>
      </c>
      <c r="J264" s="285" t="s">
        <v>1340</v>
      </c>
      <c r="K264" s="80"/>
      <c r="L264" s="307"/>
      <c r="M264" s="233">
        <v>1426</v>
      </c>
      <c r="N264" s="235">
        <v>44183</v>
      </c>
      <c r="O264" s="80">
        <f t="shared" ref="O264:O273" si="96">F264+K264-W264</f>
        <v>4.7800000000000011</v>
      </c>
      <c r="P264" s="81">
        <f t="shared" ref="P264:P273" si="97">O264*E264</f>
        <v>89691.920000000027</v>
      </c>
      <c r="Q264" s="204"/>
      <c r="R264" s="204"/>
      <c r="S264" s="204"/>
      <c r="T264" s="204"/>
      <c r="U264" s="204"/>
      <c r="V264" s="204"/>
      <c r="W264" s="200">
        <v>82.33</v>
      </c>
      <c r="X264" s="311">
        <f t="shared" si="85"/>
        <v>1544840.1199999999</v>
      </c>
      <c r="Y264" s="37">
        <f t="shared" si="68"/>
        <v>0</v>
      </c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</row>
    <row r="265" spans="1:39" ht="32.25" customHeight="1">
      <c r="A265" s="289">
        <v>12</v>
      </c>
      <c r="B265" s="309" t="s">
        <v>1341</v>
      </c>
      <c r="C265" s="80" t="s">
        <v>38</v>
      </c>
      <c r="D265" s="285"/>
      <c r="E265" s="310">
        <v>454</v>
      </c>
      <c r="F265" s="200">
        <v>96</v>
      </c>
      <c r="G265" s="81">
        <f t="shared" si="82"/>
        <v>43584</v>
      </c>
      <c r="H265" s="219"/>
      <c r="I265" s="235">
        <v>44188</v>
      </c>
      <c r="J265" s="285" t="s">
        <v>1340</v>
      </c>
      <c r="K265" s="79"/>
      <c r="L265" s="307"/>
      <c r="M265" s="233">
        <v>1426</v>
      </c>
      <c r="N265" s="235">
        <v>44183</v>
      </c>
      <c r="O265" s="80">
        <f t="shared" si="96"/>
        <v>2</v>
      </c>
      <c r="P265" s="81">
        <f t="shared" si="97"/>
        <v>908</v>
      </c>
      <c r="Q265" s="204"/>
      <c r="R265" s="204"/>
      <c r="S265" s="204"/>
      <c r="T265" s="204"/>
      <c r="U265" s="204"/>
      <c r="V265" s="204"/>
      <c r="W265" s="200">
        <v>94</v>
      </c>
      <c r="X265" s="311">
        <f t="shared" si="85"/>
        <v>42676</v>
      </c>
      <c r="Y265" s="37">
        <f t="shared" si="68"/>
        <v>0</v>
      </c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</row>
    <row r="266" spans="1:39" ht="32.25" customHeight="1">
      <c r="A266" s="289">
        <v>13</v>
      </c>
      <c r="B266" s="309" t="s">
        <v>1342</v>
      </c>
      <c r="C266" s="80" t="s">
        <v>38</v>
      </c>
      <c r="D266" s="285"/>
      <c r="E266" s="310">
        <v>1363</v>
      </c>
      <c r="F266" s="200">
        <v>96</v>
      </c>
      <c r="G266" s="81">
        <f t="shared" si="82"/>
        <v>130848</v>
      </c>
      <c r="H266" s="219"/>
      <c r="I266" s="235">
        <v>44188</v>
      </c>
      <c r="J266" s="285" t="s">
        <v>1340</v>
      </c>
      <c r="K266" s="79"/>
      <c r="L266" s="307"/>
      <c r="M266" s="233">
        <v>1426</v>
      </c>
      <c r="N266" s="235">
        <v>44183</v>
      </c>
      <c r="O266" s="80">
        <f t="shared" si="96"/>
        <v>2</v>
      </c>
      <c r="P266" s="81">
        <f t="shared" si="97"/>
        <v>2726</v>
      </c>
      <c r="Q266" s="204"/>
      <c r="R266" s="204"/>
      <c r="S266" s="204"/>
      <c r="T266" s="204"/>
      <c r="U266" s="204"/>
      <c r="V266" s="204"/>
      <c r="W266" s="200">
        <v>94</v>
      </c>
      <c r="X266" s="311">
        <f t="shared" si="85"/>
        <v>128122</v>
      </c>
      <c r="Y266" s="37">
        <f t="shared" si="68"/>
        <v>0</v>
      </c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</row>
    <row r="267" spans="1:39" ht="32.25" customHeight="1">
      <c r="A267" s="289">
        <v>14</v>
      </c>
      <c r="B267" s="309" t="s">
        <v>1343</v>
      </c>
      <c r="C267" s="80" t="s">
        <v>38</v>
      </c>
      <c r="D267" s="285"/>
      <c r="E267" s="310">
        <v>128</v>
      </c>
      <c r="F267" s="200">
        <v>399.12</v>
      </c>
      <c r="G267" s="81">
        <f t="shared" si="82"/>
        <v>51087.360000000001</v>
      </c>
      <c r="H267" s="219"/>
      <c r="I267" s="235">
        <v>44188</v>
      </c>
      <c r="J267" s="285" t="s">
        <v>1340</v>
      </c>
      <c r="K267" s="79"/>
      <c r="L267" s="307"/>
      <c r="M267" s="233">
        <v>1426</v>
      </c>
      <c r="N267" s="235">
        <v>44183</v>
      </c>
      <c r="O267" s="80">
        <f t="shared" si="96"/>
        <v>0.62000000000000455</v>
      </c>
      <c r="P267" s="81">
        <f t="shared" si="97"/>
        <v>79.360000000000582</v>
      </c>
      <c r="Q267" s="204"/>
      <c r="R267" s="204"/>
      <c r="S267" s="204"/>
      <c r="T267" s="204"/>
      <c r="U267" s="204"/>
      <c r="V267" s="204"/>
      <c r="W267" s="200">
        <v>398.5</v>
      </c>
      <c r="X267" s="311">
        <f t="shared" si="85"/>
        <v>51008</v>
      </c>
      <c r="Y267" s="37">
        <f t="shared" si="68"/>
        <v>0</v>
      </c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</row>
    <row r="268" spans="1:39" ht="32.25" customHeight="1">
      <c r="A268" s="289">
        <v>15</v>
      </c>
      <c r="B268" s="309" t="s">
        <v>1344</v>
      </c>
      <c r="C268" s="80" t="s">
        <v>38</v>
      </c>
      <c r="D268" s="285"/>
      <c r="E268" s="310">
        <v>1091</v>
      </c>
      <c r="F268" s="200">
        <v>96</v>
      </c>
      <c r="G268" s="81">
        <f t="shared" si="82"/>
        <v>104736</v>
      </c>
      <c r="H268" s="219"/>
      <c r="I268" s="235">
        <v>44188</v>
      </c>
      <c r="J268" s="285" t="s">
        <v>1340</v>
      </c>
      <c r="K268" s="79"/>
      <c r="L268" s="307"/>
      <c r="M268" s="233">
        <v>1426</v>
      </c>
      <c r="N268" s="235">
        <v>44183</v>
      </c>
      <c r="O268" s="80">
        <f t="shared" si="96"/>
        <v>2</v>
      </c>
      <c r="P268" s="81">
        <f t="shared" si="97"/>
        <v>2182</v>
      </c>
      <c r="Q268" s="204"/>
      <c r="R268" s="204"/>
      <c r="S268" s="204"/>
      <c r="T268" s="204"/>
      <c r="U268" s="204"/>
      <c r="V268" s="204"/>
      <c r="W268" s="200">
        <v>94</v>
      </c>
      <c r="X268" s="311">
        <f t="shared" si="85"/>
        <v>102554</v>
      </c>
      <c r="Y268" s="37">
        <f t="shared" si="68"/>
        <v>0</v>
      </c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</row>
    <row r="269" spans="1:39" ht="44.25" customHeight="1">
      <c r="A269" s="289">
        <v>16</v>
      </c>
      <c r="B269" s="309" t="s">
        <v>1345</v>
      </c>
      <c r="C269" s="80" t="s">
        <v>1339</v>
      </c>
      <c r="D269" s="285"/>
      <c r="E269" s="310">
        <v>18764</v>
      </c>
      <c r="F269" s="200">
        <v>87.81</v>
      </c>
      <c r="G269" s="81">
        <f t="shared" si="82"/>
        <v>1647666.84</v>
      </c>
      <c r="H269" s="219"/>
      <c r="I269" s="235">
        <v>44188</v>
      </c>
      <c r="J269" s="285" t="s">
        <v>1340</v>
      </c>
      <c r="K269" s="80"/>
      <c r="L269" s="307"/>
      <c r="M269" s="233">
        <v>1426</v>
      </c>
      <c r="N269" s="235">
        <v>44183</v>
      </c>
      <c r="O269" s="80">
        <f t="shared" si="96"/>
        <v>4.6599999999999966</v>
      </c>
      <c r="P269" s="81">
        <f t="shared" si="97"/>
        <v>87440.239999999932</v>
      </c>
      <c r="Q269" s="204"/>
      <c r="R269" s="204"/>
      <c r="S269" s="204"/>
      <c r="T269" s="204"/>
      <c r="U269" s="204"/>
      <c r="V269" s="204"/>
      <c r="W269" s="200">
        <v>83.15</v>
      </c>
      <c r="X269" s="311">
        <f t="shared" si="85"/>
        <v>1560226.6</v>
      </c>
      <c r="Y269" s="37">
        <f t="shared" si="68"/>
        <v>0</v>
      </c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</row>
    <row r="270" spans="1:39" ht="27.75" customHeight="1">
      <c r="A270" s="289">
        <v>17</v>
      </c>
      <c r="B270" s="309" t="s">
        <v>1341</v>
      </c>
      <c r="C270" s="80" t="s">
        <v>38</v>
      </c>
      <c r="D270" s="285"/>
      <c r="E270" s="310">
        <v>454</v>
      </c>
      <c r="F270" s="200">
        <v>100</v>
      </c>
      <c r="G270" s="81">
        <f t="shared" si="82"/>
        <v>45400</v>
      </c>
      <c r="H270" s="219"/>
      <c r="I270" s="235">
        <v>44188</v>
      </c>
      <c r="J270" s="285" t="s">
        <v>1340</v>
      </c>
      <c r="K270" s="79"/>
      <c r="L270" s="307"/>
      <c r="M270" s="233">
        <v>1426</v>
      </c>
      <c r="N270" s="235">
        <v>44183</v>
      </c>
      <c r="O270" s="80">
        <f t="shared" si="96"/>
        <v>0</v>
      </c>
      <c r="P270" s="81">
        <f t="shared" si="97"/>
        <v>0</v>
      </c>
      <c r="Q270" s="204"/>
      <c r="R270" s="204"/>
      <c r="S270" s="204"/>
      <c r="T270" s="204"/>
      <c r="U270" s="204"/>
      <c r="V270" s="204"/>
      <c r="W270" s="200">
        <v>100</v>
      </c>
      <c r="X270" s="311">
        <f t="shared" si="85"/>
        <v>45400</v>
      </c>
      <c r="Y270" s="37">
        <f t="shared" si="68"/>
        <v>0</v>
      </c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</row>
    <row r="271" spans="1:39" ht="27.75" customHeight="1">
      <c r="A271" s="289">
        <v>18</v>
      </c>
      <c r="B271" s="309" t="s">
        <v>1342</v>
      </c>
      <c r="C271" s="80" t="s">
        <v>38</v>
      </c>
      <c r="D271" s="285"/>
      <c r="E271" s="310">
        <v>1363</v>
      </c>
      <c r="F271" s="200">
        <v>100</v>
      </c>
      <c r="G271" s="81">
        <f t="shared" si="82"/>
        <v>136300</v>
      </c>
      <c r="H271" s="219"/>
      <c r="I271" s="235">
        <v>44188</v>
      </c>
      <c r="J271" s="285" t="s">
        <v>1340</v>
      </c>
      <c r="K271" s="79"/>
      <c r="L271" s="307"/>
      <c r="M271" s="233">
        <v>1426</v>
      </c>
      <c r="N271" s="235">
        <v>44183</v>
      </c>
      <c r="O271" s="80">
        <f t="shared" si="96"/>
        <v>0</v>
      </c>
      <c r="P271" s="81">
        <f t="shared" si="97"/>
        <v>0</v>
      </c>
      <c r="Q271" s="204"/>
      <c r="R271" s="204"/>
      <c r="S271" s="204"/>
      <c r="T271" s="204"/>
      <c r="U271" s="204"/>
      <c r="V271" s="204"/>
      <c r="W271" s="200">
        <v>100</v>
      </c>
      <c r="X271" s="311">
        <f t="shared" si="85"/>
        <v>136300</v>
      </c>
      <c r="Y271" s="37">
        <f t="shared" si="68"/>
        <v>0</v>
      </c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</row>
    <row r="272" spans="1:39" ht="27.75" customHeight="1">
      <c r="A272" s="289">
        <v>19</v>
      </c>
      <c r="B272" s="309" t="s">
        <v>1343</v>
      </c>
      <c r="C272" s="80" t="s">
        <v>38</v>
      </c>
      <c r="D272" s="285"/>
      <c r="E272" s="310">
        <v>128</v>
      </c>
      <c r="F272" s="200">
        <v>800</v>
      </c>
      <c r="G272" s="81">
        <f t="shared" si="82"/>
        <v>102400</v>
      </c>
      <c r="H272" s="219"/>
      <c r="I272" s="235">
        <v>44188</v>
      </c>
      <c r="J272" s="285" t="s">
        <v>1340</v>
      </c>
      <c r="K272" s="79"/>
      <c r="L272" s="307"/>
      <c r="M272" s="233">
        <v>1426</v>
      </c>
      <c r="N272" s="235">
        <v>44183</v>
      </c>
      <c r="O272" s="80">
        <f t="shared" si="96"/>
        <v>0</v>
      </c>
      <c r="P272" s="81">
        <f t="shared" si="97"/>
        <v>0</v>
      </c>
      <c r="Q272" s="204"/>
      <c r="R272" s="204"/>
      <c r="S272" s="204"/>
      <c r="T272" s="204"/>
      <c r="U272" s="204"/>
      <c r="V272" s="204"/>
      <c r="W272" s="200">
        <v>800</v>
      </c>
      <c r="X272" s="311">
        <f t="shared" si="85"/>
        <v>102400</v>
      </c>
      <c r="Y272" s="37">
        <f t="shared" ref="Y272:Y284" si="98">G272+L272-P272-X272</f>
        <v>0</v>
      </c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</row>
    <row r="273" spans="1:39" ht="27.75" customHeight="1">
      <c r="A273" s="289">
        <v>20</v>
      </c>
      <c r="B273" s="309" t="s">
        <v>1344</v>
      </c>
      <c r="C273" s="80" t="s">
        <v>38</v>
      </c>
      <c r="D273" s="285"/>
      <c r="E273" s="310">
        <v>1091</v>
      </c>
      <c r="F273" s="200">
        <v>100</v>
      </c>
      <c r="G273" s="81">
        <f t="shared" si="82"/>
        <v>109100</v>
      </c>
      <c r="H273" s="219"/>
      <c r="I273" s="235">
        <v>44188</v>
      </c>
      <c r="J273" s="285" t="s">
        <v>1340</v>
      </c>
      <c r="K273" s="79"/>
      <c r="L273" s="307"/>
      <c r="M273" s="233">
        <v>1426</v>
      </c>
      <c r="N273" s="235">
        <v>44183</v>
      </c>
      <c r="O273" s="80">
        <f t="shared" si="96"/>
        <v>0</v>
      </c>
      <c r="P273" s="81">
        <f t="shared" si="97"/>
        <v>0</v>
      </c>
      <c r="Q273" s="204"/>
      <c r="R273" s="204"/>
      <c r="S273" s="204"/>
      <c r="T273" s="204"/>
      <c r="U273" s="204"/>
      <c r="V273" s="204"/>
      <c r="W273" s="200">
        <v>100</v>
      </c>
      <c r="X273" s="311">
        <f t="shared" si="85"/>
        <v>109100</v>
      </c>
      <c r="Y273" s="37">
        <f t="shared" si="98"/>
        <v>0</v>
      </c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</row>
    <row r="274" spans="1:39" ht="44.25" customHeight="1">
      <c r="A274" s="289">
        <v>21</v>
      </c>
      <c r="B274" s="309" t="s">
        <v>1346</v>
      </c>
      <c r="C274" s="80" t="s">
        <v>1339</v>
      </c>
      <c r="D274" s="285"/>
      <c r="E274" s="312">
        <v>30240</v>
      </c>
      <c r="F274" s="80">
        <v>45</v>
      </c>
      <c r="G274" s="81">
        <f t="shared" si="82"/>
        <v>1360800</v>
      </c>
      <c r="H274" s="219"/>
      <c r="I274" s="235">
        <v>44189</v>
      </c>
      <c r="J274" s="285" t="s">
        <v>241</v>
      </c>
      <c r="K274" s="80"/>
      <c r="L274" s="307"/>
      <c r="M274" s="233">
        <v>1380</v>
      </c>
      <c r="N274" s="235">
        <v>44176</v>
      </c>
      <c r="O274" s="80">
        <f t="shared" ref="O274:O275" si="99">F274+K274-W274</f>
        <v>21</v>
      </c>
      <c r="P274" s="81">
        <f t="shared" ref="P274:P275" si="100">O274*E274</f>
        <v>635040</v>
      </c>
      <c r="Q274" s="79"/>
      <c r="R274" s="79"/>
      <c r="S274" s="79"/>
      <c r="T274" s="79"/>
      <c r="U274" s="79"/>
      <c r="V274" s="79"/>
      <c r="W274" s="80">
        <v>24</v>
      </c>
      <c r="X274" s="82">
        <f t="shared" si="85"/>
        <v>725760</v>
      </c>
      <c r="Y274" s="37">
        <f t="shared" si="98"/>
        <v>0</v>
      </c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</row>
    <row r="275" spans="1:39" ht="29.25" customHeight="1">
      <c r="A275" s="289">
        <v>22</v>
      </c>
      <c r="B275" s="309" t="s">
        <v>1347</v>
      </c>
      <c r="C275" s="80" t="s">
        <v>1339</v>
      </c>
      <c r="D275" s="285"/>
      <c r="E275" s="312">
        <v>3780</v>
      </c>
      <c r="F275" s="80">
        <v>45</v>
      </c>
      <c r="G275" s="81">
        <f t="shared" si="82"/>
        <v>170100</v>
      </c>
      <c r="H275" s="219"/>
      <c r="I275" s="235">
        <v>44189</v>
      </c>
      <c r="J275" s="285" t="s">
        <v>241</v>
      </c>
      <c r="K275" s="80"/>
      <c r="L275" s="307"/>
      <c r="M275" s="233">
        <v>1380</v>
      </c>
      <c r="N275" s="235">
        <v>44176</v>
      </c>
      <c r="O275" s="80">
        <f t="shared" si="99"/>
        <v>1</v>
      </c>
      <c r="P275" s="81">
        <f t="shared" si="100"/>
        <v>3780</v>
      </c>
      <c r="Q275" s="79"/>
      <c r="R275" s="79"/>
      <c r="S275" s="79"/>
      <c r="T275" s="79"/>
      <c r="U275" s="79"/>
      <c r="V275" s="79"/>
      <c r="W275" s="80">
        <v>44</v>
      </c>
      <c r="X275" s="82">
        <f t="shared" si="85"/>
        <v>166320</v>
      </c>
      <c r="Y275" s="37">
        <f t="shared" si="98"/>
        <v>0</v>
      </c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</row>
    <row r="276" spans="1:39" ht="29.25" customHeight="1">
      <c r="A276" s="289">
        <v>23</v>
      </c>
      <c r="B276" s="313" t="s">
        <v>403</v>
      </c>
      <c r="C276" s="314" t="s">
        <v>34</v>
      </c>
      <c r="D276" s="315" t="s">
        <v>404</v>
      </c>
      <c r="E276" s="316">
        <v>3894.8</v>
      </c>
      <c r="F276" s="79">
        <v>24</v>
      </c>
      <c r="G276" s="81">
        <f t="shared" si="82"/>
        <v>93475.200000000012</v>
      </c>
      <c r="H276" s="317">
        <v>44985</v>
      </c>
      <c r="I276" s="318"/>
      <c r="J276" s="315"/>
      <c r="K276" s="319"/>
      <c r="L276" s="320"/>
      <c r="M276" s="321">
        <v>772</v>
      </c>
      <c r="N276" s="318">
        <v>44036</v>
      </c>
      <c r="O276" s="80">
        <f t="shared" ref="O276:O278" si="101">F276+K276-W276</f>
        <v>24</v>
      </c>
      <c r="P276" s="81">
        <f t="shared" ref="P276:P278" si="102">O276*E276</f>
        <v>93475.200000000012</v>
      </c>
      <c r="Q276" s="319"/>
      <c r="R276" s="320"/>
      <c r="S276" s="319"/>
      <c r="T276" s="319"/>
      <c r="U276" s="319"/>
      <c r="V276" s="319"/>
      <c r="W276" s="79">
        <v>0</v>
      </c>
      <c r="X276" s="82">
        <f t="shared" si="85"/>
        <v>0</v>
      </c>
      <c r="Y276" s="37">
        <f t="shared" si="98"/>
        <v>0</v>
      </c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</row>
    <row r="277" spans="1:39" ht="29.25" customHeight="1">
      <c r="A277" s="289">
        <v>24</v>
      </c>
      <c r="B277" s="313" t="s">
        <v>405</v>
      </c>
      <c r="C277" s="314" t="s">
        <v>34</v>
      </c>
      <c r="D277" s="315" t="s">
        <v>406</v>
      </c>
      <c r="E277" s="316">
        <v>148407.93</v>
      </c>
      <c r="F277" s="79">
        <v>4</v>
      </c>
      <c r="G277" s="81">
        <f t="shared" si="82"/>
        <v>593631.72</v>
      </c>
      <c r="H277" s="317">
        <v>44412</v>
      </c>
      <c r="I277" s="318"/>
      <c r="J277" s="315"/>
      <c r="K277" s="319"/>
      <c r="L277" s="320"/>
      <c r="M277" s="321">
        <v>772</v>
      </c>
      <c r="N277" s="318">
        <v>44036</v>
      </c>
      <c r="O277" s="80">
        <f t="shared" si="101"/>
        <v>4</v>
      </c>
      <c r="P277" s="81">
        <f t="shared" si="102"/>
        <v>593631.72</v>
      </c>
      <c r="Q277" s="319"/>
      <c r="R277" s="320"/>
      <c r="S277" s="319"/>
      <c r="T277" s="319"/>
      <c r="U277" s="319"/>
      <c r="V277" s="319"/>
      <c r="W277" s="79">
        <v>0</v>
      </c>
      <c r="X277" s="82">
        <f t="shared" si="85"/>
        <v>0</v>
      </c>
      <c r="Y277" s="37">
        <f t="shared" si="98"/>
        <v>0</v>
      </c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</row>
    <row r="278" spans="1:39" ht="29.25" customHeight="1">
      <c r="A278" s="289">
        <v>25</v>
      </c>
      <c r="B278" s="313" t="s">
        <v>407</v>
      </c>
      <c r="C278" s="314" t="s">
        <v>375</v>
      </c>
      <c r="D278" s="315" t="s">
        <v>408</v>
      </c>
      <c r="E278" s="316">
        <v>559.61</v>
      </c>
      <c r="F278" s="79">
        <v>15904</v>
      </c>
      <c r="G278" s="81">
        <f t="shared" si="82"/>
        <v>8900037.4399999995</v>
      </c>
      <c r="H278" s="317">
        <v>44805</v>
      </c>
      <c r="I278" s="318"/>
      <c r="J278" s="315"/>
      <c r="K278" s="319"/>
      <c r="L278" s="320"/>
      <c r="M278" s="321">
        <v>772</v>
      </c>
      <c r="N278" s="318">
        <v>44036</v>
      </c>
      <c r="O278" s="80">
        <f t="shared" si="101"/>
        <v>2632</v>
      </c>
      <c r="P278" s="81">
        <f t="shared" si="102"/>
        <v>1472893.52</v>
      </c>
      <c r="Q278" s="319"/>
      <c r="R278" s="320"/>
      <c r="S278" s="319"/>
      <c r="T278" s="319"/>
      <c r="U278" s="319"/>
      <c r="V278" s="319"/>
      <c r="W278" s="79">
        <v>13272</v>
      </c>
      <c r="X278" s="82">
        <f t="shared" si="85"/>
        <v>7427143.9199999999</v>
      </c>
      <c r="Y278" s="37">
        <f t="shared" si="98"/>
        <v>0</v>
      </c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</row>
    <row r="279" spans="1:39" ht="28.5" customHeight="1">
      <c r="A279" s="289">
        <v>26</v>
      </c>
      <c r="B279" s="243" t="s">
        <v>1335</v>
      </c>
      <c r="C279" s="200" t="s">
        <v>34</v>
      </c>
      <c r="D279" s="291" t="s">
        <v>1336</v>
      </c>
      <c r="E279" s="202">
        <v>249437.75</v>
      </c>
      <c r="F279" s="200">
        <v>20</v>
      </c>
      <c r="G279" s="81">
        <f>F279*E279</f>
        <v>4988755</v>
      </c>
      <c r="H279" s="201">
        <v>44794</v>
      </c>
      <c r="I279" s="293">
        <v>44183</v>
      </c>
      <c r="J279" s="291" t="s">
        <v>1337</v>
      </c>
      <c r="K279" s="204"/>
      <c r="L279" s="304"/>
      <c r="M279" s="289">
        <v>1333</v>
      </c>
      <c r="N279" s="293">
        <v>44167</v>
      </c>
      <c r="O279" s="80">
        <f t="shared" ref="O279" si="103">F279+K279-W279</f>
        <v>0</v>
      </c>
      <c r="P279" s="81">
        <f t="shared" ref="P279" si="104">O279*E279</f>
        <v>0</v>
      </c>
      <c r="Q279" s="204"/>
      <c r="R279" s="204"/>
      <c r="S279" s="204"/>
      <c r="T279" s="204"/>
      <c r="U279" s="204"/>
      <c r="V279" s="204"/>
      <c r="W279" s="200">
        <v>20</v>
      </c>
      <c r="X279" s="311">
        <f>W279*E279</f>
        <v>4988755</v>
      </c>
      <c r="Y279" s="37">
        <f>G279+L279-P279-X279</f>
        <v>0</v>
      </c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</row>
    <row r="280" spans="1:39" ht="29.25" customHeight="1">
      <c r="A280" s="289">
        <v>27</v>
      </c>
      <c r="B280" s="309" t="s">
        <v>1348</v>
      </c>
      <c r="C280" s="80" t="s">
        <v>1189</v>
      </c>
      <c r="D280" s="285" t="s">
        <v>1349</v>
      </c>
      <c r="E280" s="312">
        <v>88952.8</v>
      </c>
      <c r="F280" s="80">
        <v>17</v>
      </c>
      <c r="G280" s="81">
        <f>F280*E280</f>
        <v>1512197.6</v>
      </c>
      <c r="H280" s="219">
        <v>44896</v>
      </c>
      <c r="I280" s="235"/>
      <c r="J280" s="285"/>
      <c r="K280" s="79"/>
      <c r="L280" s="307"/>
      <c r="M280" s="233">
        <v>1492</v>
      </c>
      <c r="N280" s="235">
        <v>44193</v>
      </c>
      <c r="O280" s="80">
        <f t="shared" ref="O280:O281" si="105">F280+K280-W280</f>
        <v>17</v>
      </c>
      <c r="P280" s="81">
        <f t="shared" ref="P280:P281" si="106">O280*E280</f>
        <v>1512197.6</v>
      </c>
      <c r="Q280" s="79"/>
      <c r="R280" s="79"/>
      <c r="S280" s="79"/>
      <c r="T280" s="79"/>
      <c r="U280" s="79"/>
      <c r="V280" s="79"/>
      <c r="W280" s="80">
        <v>0</v>
      </c>
      <c r="X280" s="82">
        <f>W280*E280</f>
        <v>0</v>
      </c>
      <c r="Y280" s="37">
        <f>G280+L280-P280-X280</f>
        <v>0</v>
      </c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</row>
    <row r="281" spans="1:39" ht="29.25" customHeight="1">
      <c r="A281" s="289">
        <v>28</v>
      </c>
      <c r="B281" s="309" t="s">
        <v>1350</v>
      </c>
      <c r="C281" s="80" t="s">
        <v>1191</v>
      </c>
      <c r="D281" s="285" t="s">
        <v>1351</v>
      </c>
      <c r="E281" s="312">
        <v>738.29</v>
      </c>
      <c r="F281" s="80">
        <v>4200</v>
      </c>
      <c r="G281" s="81">
        <f>F281*E281</f>
        <v>3100818</v>
      </c>
      <c r="H281" s="219">
        <v>45170</v>
      </c>
      <c r="I281" s="235"/>
      <c r="J281" s="285"/>
      <c r="K281" s="79"/>
      <c r="L281" s="307"/>
      <c r="M281" s="233">
        <v>1333</v>
      </c>
      <c r="N281" s="235">
        <v>44167</v>
      </c>
      <c r="O281" s="80">
        <f t="shared" si="105"/>
        <v>600</v>
      </c>
      <c r="P281" s="81">
        <f t="shared" si="106"/>
        <v>442974</v>
      </c>
      <c r="Q281" s="79"/>
      <c r="R281" s="79"/>
      <c r="S281" s="79"/>
      <c r="T281" s="79"/>
      <c r="U281" s="79"/>
      <c r="V281" s="79"/>
      <c r="W281" s="80">
        <v>3600</v>
      </c>
      <c r="X281" s="82">
        <f>W281*E281</f>
        <v>2657844</v>
      </c>
      <c r="Y281" s="37">
        <f>G281+L281-P281-X281</f>
        <v>0</v>
      </c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</row>
    <row r="282" spans="1:39" ht="29.25" customHeight="1">
      <c r="A282" s="289">
        <v>29</v>
      </c>
      <c r="B282" s="121" t="s">
        <v>1755</v>
      </c>
      <c r="C282" s="122" t="s">
        <v>34</v>
      </c>
      <c r="D282" s="305" t="s">
        <v>1756</v>
      </c>
      <c r="E282" s="306">
        <v>1010.01</v>
      </c>
      <c r="F282" s="83">
        <v>310</v>
      </c>
      <c r="G282" s="81">
        <f t="shared" si="82"/>
        <v>313103.09999999998</v>
      </c>
      <c r="H282" s="126">
        <v>44500</v>
      </c>
      <c r="I282" s="322">
        <v>43763</v>
      </c>
      <c r="J282" s="305" t="s">
        <v>1757</v>
      </c>
      <c r="K282" s="83"/>
      <c r="L282" s="323"/>
      <c r="M282" s="127">
        <v>611</v>
      </c>
      <c r="N282" s="322">
        <v>43619</v>
      </c>
      <c r="O282" s="80">
        <f t="shared" ref="O282:O284" si="107">F282+K282-W282</f>
        <v>240</v>
      </c>
      <c r="P282" s="81">
        <f t="shared" ref="P282:P284" si="108">O282*E282</f>
        <v>242402.4</v>
      </c>
      <c r="Q282" s="83"/>
      <c r="R282" s="323"/>
      <c r="S282" s="83"/>
      <c r="T282" s="83"/>
      <c r="U282" s="83"/>
      <c r="V282" s="83"/>
      <c r="W282" s="83">
        <v>70</v>
      </c>
      <c r="X282" s="308">
        <f t="shared" si="85"/>
        <v>70700.7</v>
      </c>
      <c r="Y282" s="37">
        <f t="shared" si="98"/>
        <v>0</v>
      </c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</row>
    <row r="283" spans="1:39" ht="29.25" customHeight="1">
      <c r="A283" s="289">
        <v>30</v>
      </c>
      <c r="B283" s="121" t="s">
        <v>1758</v>
      </c>
      <c r="C283" s="122" t="s">
        <v>34</v>
      </c>
      <c r="D283" s="305" t="s">
        <v>1759</v>
      </c>
      <c r="E283" s="306">
        <v>1391</v>
      </c>
      <c r="F283" s="83">
        <v>620</v>
      </c>
      <c r="G283" s="81">
        <f t="shared" si="82"/>
        <v>862420</v>
      </c>
      <c r="H283" s="126">
        <v>44500</v>
      </c>
      <c r="I283" s="322">
        <v>43763</v>
      </c>
      <c r="J283" s="305" t="s">
        <v>1760</v>
      </c>
      <c r="K283" s="83"/>
      <c r="L283" s="323"/>
      <c r="M283" s="127">
        <v>1067</v>
      </c>
      <c r="N283" s="322">
        <v>43724</v>
      </c>
      <c r="O283" s="80">
        <f t="shared" si="107"/>
        <v>397</v>
      </c>
      <c r="P283" s="81">
        <f t="shared" si="108"/>
        <v>552227</v>
      </c>
      <c r="Q283" s="83"/>
      <c r="R283" s="323"/>
      <c r="S283" s="83"/>
      <c r="T283" s="83"/>
      <c r="U283" s="83"/>
      <c r="V283" s="83"/>
      <c r="W283" s="83">
        <v>223</v>
      </c>
      <c r="X283" s="308">
        <f t="shared" si="85"/>
        <v>310193</v>
      </c>
      <c r="Y283" s="37">
        <f t="shared" si="98"/>
        <v>0</v>
      </c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</row>
    <row r="284" spans="1:39" ht="29.25" customHeight="1">
      <c r="A284" s="289">
        <v>31</v>
      </c>
      <c r="B284" s="121" t="s">
        <v>1761</v>
      </c>
      <c r="C284" s="122" t="s">
        <v>34</v>
      </c>
      <c r="D284" s="305" t="s">
        <v>1762</v>
      </c>
      <c r="E284" s="306">
        <v>521.09</v>
      </c>
      <c r="F284" s="83">
        <v>1652</v>
      </c>
      <c r="G284" s="81">
        <f t="shared" si="82"/>
        <v>860840.68</v>
      </c>
      <c r="H284" s="126">
        <v>45047</v>
      </c>
      <c r="I284" s="322">
        <v>43805</v>
      </c>
      <c r="J284" s="305" t="s">
        <v>1763</v>
      </c>
      <c r="K284" s="83"/>
      <c r="L284" s="323"/>
      <c r="M284" s="127">
        <v>1181</v>
      </c>
      <c r="N284" s="322">
        <v>43755</v>
      </c>
      <c r="O284" s="80">
        <f t="shared" si="107"/>
        <v>45</v>
      </c>
      <c r="P284" s="81">
        <f t="shared" si="108"/>
        <v>23449.050000000003</v>
      </c>
      <c r="Q284" s="83"/>
      <c r="R284" s="323"/>
      <c r="S284" s="83"/>
      <c r="T284" s="83"/>
      <c r="U284" s="83"/>
      <c r="V284" s="83"/>
      <c r="W284" s="83">
        <v>1607</v>
      </c>
      <c r="X284" s="308">
        <f t="shared" si="85"/>
        <v>837391.63</v>
      </c>
      <c r="Y284" s="37">
        <f t="shared" si="98"/>
        <v>0</v>
      </c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</row>
    <row r="285" spans="1:39" s="29" customFormat="1" ht="18" customHeight="1">
      <c r="A285" s="18"/>
      <c r="B285" s="167" t="s">
        <v>33</v>
      </c>
      <c r="C285" s="138"/>
      <c r="D285" s="168"/>
      <c r="E285" s="168"/>
      <c r="F285" s="324"/>
      <c r="G285" s="325">
        <f>SUM(G254:G284)</f>
        <v>29734613.880000003</v>
      </c>
      <c r="H285" s="170"/>
      <c r="I285" s="170"/>
      <c r="J285" s="301"/>
      <c r="K285" s="141"/>
      <c r="L285" s="325">
        <f>SUM(L254:L284)</f>
        <v>0</v>
      </c>
      <c r="M285" s="301"/>
      <c r="N285" s="170"/>
      <c r="O285" s="141"/>
      <c r="P285" s="325">
        <f>SUM(P254:P284)</f>
        <v>6113511.6499999994</v>
      </c>
      <c r="Q285" s="302"/>
      <c r="R285" s="18"/>
      <c r="S285" s="18"/>
      <c r="T285" s="18"/>
      <c r="U285" s="141"/>
      <c r="V285" s="168">
        <f>V258</f>
        <v>45742.5</v>
      </c>
      <c r="W285" s="324"/>
      <c r="X285" s="326">
        <f>SUM(X254:X284)</f>
        <v>23575359.729999997</v>
      </c>
      <c r="Y285" s="37">
        <f>G285-P285-V285</f>
        <v>23575359.730000004</v>
      </c>
      <c r="Z285" s="41"/>
      <c r="AA285" s="41"/>
      <c r="AB285" s="41"/>
      <c r="AC285" s="41"/>
      <c r="AD285" s="41"/>
      <c r="AE285" s="41"/>
      <c r="AF285" s="41"/>
      <c r="AG285" s="41"/>
      <c r="AH285" s="41"/>
      <c r="AI285" s="41"/>
      <c r="AJ285" s="41"/>
      <c r="AK285" s="41"/>
      <c r="AL285" s="41"/>
      <c r="AM285" s="41"/>
    </row>
    <row r="286" spans="1:39" s="29" customFormat="1" ht="31.5" customHeight="1">
      <c r="A286" s="729" t="s">
        <v>225</v>
      </c>
      <c r="B286" s="730"/>
      <c r="C286" s="730"/>
      <c r="D286" s="730"/>
      <c r="E286" s="730"/>
      <c r="F286" s="730"/>
      <c r="G286" s="730"/>
      <c r="H286" s="730"/>
      <c r="I286" s="730"/>
      <c r="J286" s="730"/>
      <c r="K286" s="730"/>
      <c r="L286" s="730"/>
      <c r="M286" s="730"/>
      <c r="N286" s="730"/>
      <c r="O286" s="730"/>
      <c r="P286" s="730"/>
      <c r="Q286" s="730"/>
      <c r="R286" s="730"/>
      <c r="S286" s="730"/>
      <c r="T286" s="730"/>
      <c r="U286" s="730"/>
      <c r="V286" s="730"/>
      <c r="W286" s="730"/>
      <c r="X286" s="731"/>
      <c r="Y286" s="37">
        <f t="shared" ref="Y286:Y348" si="109">G286+L286-P286-X286</f>
        <v>0</v>
      </c>
      <c r="Z286" s="41"/>
      <c r="AA286" s="41"/>
      <c r="AB286" s="41"/>
      <c r="AC286" s="41"/>
      <c r="AD286" s="41"/>
      <c r="AE286" s="41"/>
      <c r="AF286" s="41"/>
      <c r="AG286" s="41"/>
      <c r="AH286" s="41"/>
      <c r="AI286" s="41"/>
      <c r="AJ286" s="41"/>
      <c r="AK286" s="41"/>
      <c r="AL286" s="41"/>
      <c r="AM286" s="41"/>
    </row>
    <row r="287" spans="1:39" s="69" customFormat="1" ht="39" customHeight="1">
      <c r="A287" s="95">
        <v>1</v>
      </c>
      <c r="B287" s="327" t="s">
        <v>1081</v>
      </c>
      <c r="C287" s="151" t="s">
        <v>359</v>
      </c>
      <c r="D287" s="95" t="s">
        <v>1082</v>
      </c>
      <c r="E287" s="99">
        <v>42.44</v>
      </c>
      <c r="F287" s="95">
        <v>8526</v>
      </c>
      <c r="G287" s="99">
        <f t="shared" ref="G287:G300" si="110">F287*E287</f>
        <v>361843.44</v>
      </c>
      <c r="H287" s="96">
        <v>44621</v>
      </c>
      <c r="I287" s="328"/>
      <c r="J287" s="151"/>
      <c r="K287" s="160"/>
      <c r="L287" s="99"/>
      <c r="M287" s="95">
        <v>1493</v>
      </c>
      <c r="N287" s="96">
        <v>44193</v>
      </c>
      <c r="O287" s="95">
        <f t="shared" ref="O287:O300" si="111">F287+K287-W287</f>
        <v>896</v>
      </c>
      <c r="P287" s="99">
        <f t="shared" ref="P287:P300" si="112">O287*E287</f>
        <v>38026.239999999998</v>
      </c>
      <c r="Q287" s="103"/>
      <c r="R287" s="104"/>
      <c r="S287" s="104"/>
      <c r="T287" s="104"/>
      <c r="U287" s="104"/>
      <c r="V287" s="104"/>
      <c r="W287" s="217">
        <v>7630</v>
      </c>
      <c r="X287" s="196">
        <f t="shared" ref="X287:X300" si="113">W287*E287</f>
        <v>323817.2</v>
      </c>
      <c r="Y287" s="76">
        <f t="shared" si="109"/>
        <v>0</v>
      </c>
      <c r="Z287" s="64"/>
      <c r="AA287" s="64"/>
      <c r="AB287" s="64"/>
      <c r="AC287" s="64"/>
      <c r="AD287" s="64"/>
      <c r="AE287" s="64"/>
      <c r="AF287" s="64"/>
      <c r="AG287" s="64"/>
      <c r="AH287" s="64"/>
      <c r="AI287" s="64"/>
      <c r="AJ287" s="64"/>
      <c r="AK287" s="64"/>
      <c r="AL287" s="64"/>
      <c r="AM287" s="64"/>
    </row>
    <row r="288" spans="1:39" s="69" customFormat="1" ht="36.75" customHeight="1">
      <c r="A288" s="95">
        <v>2</v>
      </c>
      <c r="B288" s="329" t="s">
        <v>1083</v>
      </c>
      <c r="C288" s="151" t="s">
        <v>27</v>
      </c>
      <c r="D288" s="95" t="s">
        <v>1084</v>
      </c>
      <c r="E288" s="99">
        <v>3450.75</v>
      </c>
      <c r="F288" s="95">
        <v>192</v>
      </c>
      <c r="G288" s="99">
        <f t="shared" si="110"/>
        <v>662544</v>
      </c>
      <c r="H288" s="96">
        <v>45080</v>
      </c>
      <c r="I288" s="328"/>
      <c r="J288" s="151"/>
      <c r="K288" s="160"/>
      <c r="L288" s="99"/>
      <c r="M288" s="95">
        <v>1375</v>
      </c>
      <c r="N288" s="96">
        <v>44175</v>
      </c>
      <c r="O288" s="95">
        <f t="shared" si="111"/>
        <v>7</v>
      </c>
      <c r="P288" s="99">
        <f t="shared" si="112"/>
        <v>24155.25</v>
      </c>
      <c r="Q288" s="103"/>
      <c r="R288" s="104"/>
      <c r="S288" s="104"/>
      <c r="T288" s="104"/>
      <c r="U288" s="104"/>
      <c r="V288" s="104"/>
      <c r="W288" s="95">
        <v>185</v>
      </c>
      <c r="X288" s="196">
        <f t="shared" si="113"/>
        <v>638388.75</v>
      </c>
      <c r="Y288" s="76">
        <f t="shared" si="109"/>
        <v>0</v>
      </c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</row>
    <row r="289" spans="1:39" s="69" customFormat="1" ht="36.75" customHeight="1">
      <c r="A289" s="95">
        <v>3</v>
      </c>
      <c r="B289" s="327" t="s">
        <v>1085</v>
      </c>
      <c r="C289" s="151" t="s">
        <v>27</v>
      </c>
      <c r="D289" s="95" t="s">
        <v>1086</v>
      </c>
      <c r="E289" s="99">
        <v>35.94</v>
      </c>
      <c r="F289" s="95">
        <v>20800</v>
      </c>
      <c r="G289" s="99">
        <f t="shared" si="110"/>
        <v>747552</v>
      </c>
      <c r="H289" s="96">
        <v>44805</v>
      </c>
      <c r="I289" s="328"/>
      <c r="J289" s="151"/>
      <c r="K289" s="160"/>
      <c r="L289" s="99"/>
      <c r="M289" s="95">
        <v>1375</v>
      </c>
      <c r="N289" s="96">
        <v>44175</v>
      </c>
      <c r="O289" s="95">
        <f t="shared" si="111"/>
        <v>2552</v>
      </c>
      <c r="P289" s="99">
        <f t="shared" si="112"/>
        <v>91718.87999999999</v>
      </c>
      <c r="Q289" s="103"/>
      <c r="R289" s="104"/>
      <c r="S289" s="104"/>
      <c r="T289" s="104"/>
      <c r="U289" s="104"/>
      <c r="V289" s="104"/>
      <c r="W289" s="217">
        <v>18248</v>
      </c>
      <c r="X289" s="196">
        <f t="shared" si="113"/>
        <v>655833.12</v>
      </c>
      <c r="Y289" s="76">
        <f t="shared" si="109"/>
        <v>0</v>
      </c>
      <c r="Z289" s="64"/>
      <c r="AA289" s="64"/>
      <c r="AB289" s="64"/>
      <c r="AC289" s="64"/>
      <c r="AD289" s="64"/>
      <c r="AE289" s="64"/>
      <c r="AF289" s="64"/>
      <c r="AG289" s="64"/>
      <c r="AH289" s="64"/>
      <c r="AI289" s="64"/>
      <c r="AJ289" s="64"/>
      <c r="AK289" s="64"/>
      <c r="AL289" s="64"/>
      <c r="AM289" s="64"/>
    </row>
    <row r="290" spans="1:39" s="69" customFormat="1" ht="23.25" customHeight="1">
      <c r="A290" s="95">
        <v>4</v>
      </c>
      <c r="B290" s="327" t="s">
        <v>1087</v>
      </c>
      <c r="C290" s="151" t="s">
        <v>13</v>
      </c>
      <c r="D290" s="95" t="s">
        <v>569</v>
      </c>
      <c r="E290" s="99">
        <v>57.78</v>
      </c>
      <c r="F290" s="95">
        <v>25</v>
      </c>
      <c r="G290" s="99">
        <f t="shared" si="110"/>
        <v>1444.5</v>
      </c>
      <c r="H290" s="96">
        <v>44895</v>
      </c>
      <c r="I290" s="328"/>
      <c r="J290" s="151"/>
      <c r="K290" s="160"/>
      <c r="L290" s="99"/>
      <c r="M290" s="95">
        <v>1323</v>
      </c>
      <c r="N290" s="96">
        <v>44161</v>
      </c>
      <c r="O290" s="95">
        <f t="shared" si="111"/>
        <v>20</v>
      </c>
      <c r="P290" s="99">
        <f t="shared" si="112"/>
        <v>1155.5999999999999</v>
      </c>
      <c r="Q290" s="103"/>
      <c r="R290" s="104"/>
      <c r="S290" s="104"/>
      <c r="T290" s="104"/>
      <c r="U290" s="104"/>
      <c r="V290" s="104"/>
      <c r="W290" s="95">
        <v>5</v>
      </c>
      <c r="X290" s="196">
        <f t="shared" si="113"/>
        <v>288.89999999999998</v>
      </c>
      <c r="Y290" s="76">
        <f t="shared" si="109"/>
        <v>0</v>
      </c>
      <c r="Z290" s="64"/>
      <c r="AA290" s="64"/>
      <c r="AB290" s="64"/>
      <c r="AC290" s="64"/>
      <c r="AD290" s="64"/>
      <c r="AE290" s="64"/>
      <c r="AF290" s="64"/>
      <c r="AG290" s="64"/>
      <c r="AH290" s="64"/>
      <c r="AI290" s="64"/>
      <c r="AJ290" s="64"/>
      <c r="AK290" s="64"/>
      <c r="AL290" s="64"/>
      <c r="AM290" s="64"/>
    </row>
    <row r="291" spans="1:39" s="69" customFormat="1" ht="33.75" customHeight="1">
      <c r="A291" s="95">
        <v>5</v>
      </c>
      <c r="B291" s="327" t="s">
        <v>1088</v>
      </c>
      <c r="C291" s="151" t="s">
        <v>13</v>
      </c>
      <c r="D291" s="95">
        <v>19273</v>
      </c>
      <c r="E291" s="99">
        <v>143</v>
      </c>
      <c r="F291" s="95">
        <v>285</v>
      </c>
      <c r="G291" s="99">
        <f t="shared" si="110"/>
        <v>40755</v>
      </c>
      <c r="H291" s="96">
        <v>44834</v>
      </c>
      <c r="I291" s="328"/>
      <c r="J291" s="151"/>
      <c r="K291" s="160"/>
      <c r="L291" s="99"/>
      <c r="M291" s="95">
        <v>191</v>
      </c>
      <c r="N291" s="96">
        <v>44146</v>
      </c>
      <c r="O291" s="95">
        <f t="shared" si="111"/>
        <v>0</v>
      </c>
      <c r="P291" s="99">
        <f t="shared" si="112"/>
        <v>0</v>
      </c>
      <c r="Q291" s="103"/>
      <c r="R291" s="104"/>
      <c r="S291" s="104"/>
      <c r="T291" s="104"/>
      <c r="U291" s="104"/>
      <c r="V291" s="104"/>
      <c r="W291" s="217">
        <v>285</v>
      </c>
      <c r="X291" s="196">
        <f t="shared" si="113"/>
        <v>40755</v>
      </c>
      <c r="Y291" s="76">
        <f t="shared" si="109"/>
        <v>0</v>
      </c>
      <c r="Z291" s="64"/>
      <c r="AA291" s="64"/>
      <c r="AB291" s="64"/>
      <c r="AC291" s="64"/>
      <c r="AD291" s="64"/>
      <c r="AE291" s="64"/>
      <c r="AF291" s="64"/>
      <c r="AG291" s="64"/>
      <c r="AH291" s="64"/>
      <c r="AI291" s="64"/>
      <c r="AJ291" s="64"/>
      <c r="AK291" s="64"/>
      <c r="AL291" s="64"/>
      <c r="AM291" s="64"/>
    </row>
    <row r="292" spans="1:39" s="69" customFormat="1" ht="105.75" customHeight="1">
      <c r="A292" s="95">
        <v>6</v>
      </c>
      <c r="B292" s="189" t="s">
        <v>464</v>
      </c>
      <c r="C292" s="154" t="s">
        <v>530</v>
      </c>
      <c r="D292" s="144" t="s">
        <v>481</v>
      </c>
      <c r="E292" s="99">
        <v>157.85</v>
      </c>
      <c r="F292" s="95">
        <v>904</v>
      </c>
      <c r="G292" s="99">
        <f t="shared" si="110"/>
        <v>142696.4</v>
      </c>
      <c r="H292" s="96"/>
      <c r="I292" s="328"/>
      <c r="J292" s="151"/>
      <c r="K292" s="160"/>
      <c r="L292" s="99"/>
      <c r="M292" s="95">
        <v>1349</v>
      </c>
      <c r="N292" s="96">
        <v>44168</v>
      </c>
      <c r="O292" s="95">
        <f t="shared" si="111"/>
        <v>103</v>
      </c>
      <c r="P292" s="99">
        <f t="shared" si="112"/>
        <v>16258.55</v>
      </c>
      <c r="Q292" s="103"/>
      <c r="R292" s="104"/>
      <c r="S292" s="104"/>
      <c r="T292" s="104"/>
      <c r="U292" s="104"/>
      <c r="V292" s="104"/>
      <c r="W292" s="217">
        <v>801</v>
      </c>
      <c r="X292" s="196">
        <f t="shared" si="113"/>
        <v>126437.84999999999</v>
      </c>
      <c r="Y292" s="76">
        <f t="shared" si="109"/>
        <v>0</v>
      </c>
      <c r="Z292" s="64"/>
      <c r="AA292" s="64"/>
      <c r="AB292" s="64"/>
      <c r="AC292" s="64"/>
      <c r="AD292" s="64"/>
      <c r="AE292" s="64"/>
      <c r="AF292" s="64"/>
      <c r="AG292" s="64"/>
      <c r="AH292" s="64"/>
      <c r="AI292" s="64"/>
      <c r="AJ292" s="64"/>
      <c r="AK292" s="64"/>
      <c r="AL292" s="64"/>
      <c r="AM292" s="64"/>
    </row>
    <row r="293" spans="1:39" s="69" customFormat="1" ht="36.75" customHeight="1">
      <c r="A293" s="95">
        <v>7</v>
      </c>
      <c r="B293" s="327" t="s">
        <v>1089</v>
      </c>
      <c r="C293" s="151" t="s">
        <v>27</v>
      </c>
      <c r="D293" s="95" t="s">
        <v>1090</v>
      </c>
      <c r="E293" s="99">
        <v>182.26</v>
      </c>
      <c r="F293" s="95">
        <v>0</v>
      </c>
      <c r="G293" s="99">
        <f t="shared" si="110"/>
        <v>0</v>
      </c>
      <c r="H293" s="96"/>
      <c r="I293" s="328"/>
      <c r="J293" s="151"/>
      <c r="K293" s="160"/>
      <c r="L293" s="99"/>
      <c r="M293" s="95">
        <v>1498</v>
      </c>
      <c r="N293" s="96">
        <v>44194</v>
      </c>
      <c r="O293" s="95">
        <f t="shared" si="111"/>
        <v>0</v>
      </c>
      <c r="P293" s="99">
        <f t="shared" si="112"/>
        <v>0</v>
      </c>
      <c r="Q293" s="103"/>
      <c r="R293" s="104"/>
      <c r="S293" s="104"/>
      <c r="T293" s="104"/>
      <c r="U293" s="104"/>
      <c r="V293" s="104"/>
      <c r="W293" s="95">
        <v>0</v>
      </c>
      <c r="X293" s="196">
        <f t="shared" si="113"/>
        <v>0</v>
      </c>
      <c r="Y293" s="76">
        <f t="shared" si="109"/>
        <v>0</v>
      </c>
      <c r="Z293" s="64"/>
      <c r="AA293" s="64"/>
      <c r="AB293" s="64"/>
      <c r="AC293" s="64"/>
      <c r="AD293" s="64"/>
      <c r="AE293" s="64"/>
      <c r="AF293" s="64"/>
      <c r="AG293" s="64"/>
      <c r="AH293" s="64"/>
      <c r="AI293" s="64"/>
      <c r="AJ293" s="64"/>
      <c r="AK293" s="64"/>
      <c r="AL293" s="64"/>
      <c r="AM293" s="64"/>
    </row>
    <row r="294" spans="1:39" s="69" customFormat="1" ht="36.75" customHeight="1">
      <c r="A294" s="95">
        <v>8</v>
      </c>
      <c r="B294" s="327" t="s">
        <v>1091</v>
      </c>
      <c r="C294" s="151" t="s">
        <v>10</v>
      </c>
      <c r="D294" s="95" t="s">
        <v>1092</v>
      </c>
      <c r="E294" s="99">
        <v>302.39999999999998</v>
      </c>
      <c r="F294" s="95">
        <v>0</v>
      </c>
      <c r="G294" s="99">
        <f t="shared" si="110"/>
        <v>0</v>
      </c>
      <c r="H294" s="96"/>
      <c r="I294" s="328"/>
      <c r="J294" s="151"/>
      <c r="K294" s="160"/>
      <c r="L294" s="99"/>
      <c r="M294" s="95">
        <v>1380</v>
      </c>
      <c r="N294" s="96">
        <v>44174</v>
      </c>
      <c r="O294" s="95">
        <f t="shared" si="111"/>
        <v>0</v>
      </c>
      <c r="P294" s="99">
        <f t="shared" si="112"/>
        <v>0</v>
      </c>
      <c r="Q294" s="103"/>
      <c r="R294" s="104"/>
      <c r="S294" s="104"/>
      <c r="T294" s="104"/>
      <c r="U294" s="104"/>
      <c r="V294" s="104"/>
      <c r="W294" s="95">
        <v>0</v>
      </c>
      <c r="X294" s="196">
        <f t="shared" si="113"/>
        <v>0</v>
      </c>
      <c r="Y294" s="76">
        <f t="shared" si="109"/>
        <v>0</v>
      </c>
      <c r="Z294" s="64"/>
      <c r="AA294" s="64"/>
      <c r="AB294" s="64"/>
      <c r="AC294" s="64"/>
      <c r="AD294" s="64"/>
      <c r="AE294" s="64"/>
      <c r="AF294" s="64"/>
      <c r="AG294" s="64"/>
      <c r="AH294" s="64"/>
      <c r="AI294" s="64"/>
      <c r="AJ294" s="64"/>
      <c r="AK294" s="64"/>
      <c r="AL294" s="64"/>
      <c r="AM294" s="64"/>
    </row>
    <row r="295" spans="1:39" s="69" customFormat="1" ht="36.75" customHeight="1">
      <c r="A295" s="95">
        <v>9</v>
      </c>
      <c r="B295" s="327" t="s">
        <v>1093</v>
      </c>
      <c r="C295" s="151" t="s">
        <v>1094</v>
      </c>
      <c r="D295" s="95" t="s">
        <v>1095</v>
      </c>
      <c r="E295" s="99">
        <v>183.6</v>
      </c>
      <c r="F295" s="95">
        <v>15312</v>
      </c>
      <c r="G295" s="99">
        <f t="shared" si="110"/>
        <v>2811283.1999999997</v>
      </c>
      <c r="H295" s="96"/>
      <c r="I295" s="328"/>
      <c r="J295" s="151"/>
      <c r="K295" s="160"/>
      <c r="L295" s="99"/>
      <c r="M295" s="95">
        <v>1425</v>
      </c>
      <c r="N295" s="96">
        <v>44183</v>
      </c>
      <c r="O295" s="95">
        <f t="shared" si="111"/>
        <v>576</v>
      </c>
      <c r="P295" s="99">
        <f t="shared" si="112"/>
        <v>105753.59999999999</v>
      </c>
      <c r="Q295" s="103"/>
      <c r="R295" s="104"/>
      <c r="S295" s="104"/>
      <c r="T295" s="104"/>
      <c r="U295" s="104"/>
      <c r="V295" s="104"/>
      <c r="W295" s="217">
        <v>14736</v>
      </c>
      <c r="X295" s="196">
        <f t="shared" si="113"/>
        <v>2705529.6</v>
      </c>
      <c r="Y295" s="76">
        <f t="shared" si="109"/>
        <v>0</v>
      </c>
      <c r="Z295" s="64"/>
      <c r="AA295" s="64"/>
      <c r="AB295" s="64"/>
      <c r="AC295" s="64"/>
      <c r="AD295" s="64"/>
      <c r="AE295" s="64"/>
      <c r="AF295" s="64"/>
      <c r="AG295" s="64"/>
      <c r="AH295" s="64"/>
      <c r="AI295" s="64"/>
      <c r="AJ295" s="64"/>
      <c r="AK295" s="64"/>
      <c r="AL295" s="64"/>
      <c r="AM295" s="64"/>
    </row>
    <row r="296" spans="1:39" s="69" customFormat="1" ht="36.75" customHeight="1">
      <c r="A296" s="95">
        <v>10</v>
      </c>
      <c r="B296" s="327" t="s">
        <v>1096</v>
      </c>
      <c r="C296" s="151" t="s">
        <v>1094</v>
      </c>
      <c r="D296" s="95" t="s">
        <v>1097</v>
      </c>
      <c r="E296" s="99">
        <v>106.7</v>
      </c>
      <c r="F296" s="95">
        <v>10752</v>
      </c>
      <c r="G296" s="99">
        <f t="shared" si="110"/>
        <v>1147238.4000000001</v>
      </c>
      <c r="H296" s="96"/>
      <c r="I296" s="328"/>
      <c r="J296" s="151"/>
      <c r="K296" s="160"/>
      <c r="L296" s="99"/>
      <c r="M296" s="95">
        <v>1425</v>
      </c>
      <c r="N296" s="96">
        <v>44183</v>
      </c>
      <c r="O296" s="95">
        <f t="shared" si="111"/>
        <v>0</v>
      </c>
      <c r="P296" s="99">
        <f t="shared" si="112"/>
        <v>0</v>
      </c>
      <c r="Q296" s="103"/>
      <c r="R296" s="104"/>
      <c r="S296" s="104"/>
      <c r="T296" s="104"/>
      <c r="U296" s="104"/>
      <c r="V296" s="104"/>
      <c r="W296" s="217">
        <v>10752</v>
      </c>
      <c r="X296" s="196">
        <f t="shared" si="113"/>
        <v>1147238.4000000001</v>
      </c>
      <c r="Y296" s="76">
        <f t="shared" si="109"/>
        <v>0</v>
      </c>
      <c r="Z296" s="64"/>
      <c r="AA296" s="64"/>
      <c r="AB296" s="64"/>
      <c r="AC296" s="64"/>
      <c r="AD296" s="64"/>
      <c r="AE296" s="64"/>
      <c r="AF296" s="64"/>
      <c r="AG296" s="64"/>
      <c r="AH296" s="64"/>
      <c r="AI296" s="64"/>
      <c r="AJ296" s="64"/>
      <c r="AK296" s="64"/>
      <c r="AL296" s="64"/>
      <c r="AM296" s="64"/>
    </row>
    <row r="297" spans="1:39" s="69" customFormat="1" ht="36.75" customHeight="1">
      <c r="A297" s="95">
        <v>11</v>
      </c>
      <c r="B297" s="327" t="s">
        <v>1098</v>
      </c>
      <c r="C297" s="151" t="s">
        <v>10</v>
      </c>
      <c r="D297" s="95">
        <v>166024852</v>
      </c>
      <c r="E297" s="99">
        <v>450</v>
      </c>
      <c r="F297" s="95">
        <v>0</v>
      </c>
      <c r="G297" s="99">
        <f t="shared" si="110"/>
        <v>0</v>
      </c>
      <c r="H297" s="96"/>
      <c r="I297" s="328"/>
      <c r="J297" s="151"/>
      <c r="K297" s="160"/>
      <c r="L297" s="99"/>
      <c r="M297" s="95">
        <v>648</v>
      </c>
      <c r="N297" s="96">
        <v>44007</v>
      </c>
      <c r="O297" s="95">
        <f t="shared" si="111"/>
        <v>0</v>
      </c>
      <c r="P297" s="99">
        <f t="shared" si="112"/>
        <v>0</v>
      </c>
      <c r="Q297" s="103"/>
      <c r="R297" s="104"/>
      <c r="S297" s="104"/>
      <c r="T297" s="104"/>
      <c r="U297" s="104"/>
      <c r="V297" s="104"/>
      <c r="W297" s="95">
        <v>0</v>
      </c>
      <c r="X297" s="196">
        <f t="shared" si="113"/>
        <v>0</v>
      </c>
      <c r="Y297" s="76">
        <f t="shared" si="109"/>
        <v>0</v>
      </c>
      <c r="Z297" s="64"/>
      <c r="AA297" s="64"/>
      <c r="AB297" s="64"/>
      <c r="AC297" s="64"/>
      <c r="AD297" s="64"/>
      <c r="AE297" s="64"/>
      <c r="AF297" s="64"/>
      <c r="AG297" s="64"/>
      <c r="AH297" s="64"/>
      <c r="AI297" s="64"/>
      <c r="AJ297" s="64"/>
      <c r="AK297" s="64"/>
      <c r="AL297" s="64"/>
      <c r="AM297" s="64"/>
    </row>
    <row r="298" spans="1:39" s="69" customFormat="1" ht="36.75" customHeight="1">
      <c r="A298" s="95">
        <v>12</v>
      </c>
      <c r="B298" s="327" t="s">
        <v>1099</v>
      </c>
      <c r="C298" s="151" t="s">
        <v>10</v>
      </c>
      <c r="D298" s="95" t="s">
        <v>1100</v>
      </c>
      <c r="E298" s="99">
        <v>134.04</v>
      </c>
      <c r="F298" s="95">
        <v>3000</v>
      </c>
      <c r="G298" s="99">
        <f t="shared" si="110"/>
        <v>402120</v>
      </c>
      <c r="H298" s="96"/>
      <c r="I298" s="328"/>
      <c r="J298" s="151"/>
      <c r="K298" s="160"/>
      <c r="L298" s="99"/>
      <c r="M298" s="95">
        <v>1425</v>
      </c>
      <c r="N298" s="96">
        <v>44183</v>
      </c>
      <c r="O298" s="95">
        <f t="shared" si="111"/>
        <v>0</v>
      </c>
      <c r="P298" s="99">
        <f t="shared" si="112"/>
        <v>0</v>
      </c>
      <c r="Q298" s="103"/>
      <c r="R298" s="104"/>
      <c r="S298" s="104"/>
      <c r="T298" s="104"/>
      <c r="U298" s="104"/>
      <c r="V298" s="104"/>
      <c r="W298" s="95">
        <v>3000</v>
      </c>
      <c r="X298" s="196">
        <f t="shared" si="113"/>
        <v>402120</v>
      </c>
      <c r="Y298" s="76">
        <f t="shared" si="109"/>
        <v>0</v>
      </c>
      <c r="Z298" s="64"/>
      <c r="AA298" s="64"/>
      <c r="AB298" s="64"/>
      <c r="AC298" s="64"/>
      <c r="AD298" s="64"/>
      <c r="AE298" s="64"/>
      <c r="AF298" s="64"/>
      <c r="AG298" s="64"/>
      <c r="AH298" s="64"/>
      <c r="AI298" s="64"/>
      <c r="AJ298" s="64"/>
      <c r="AK298" s="64"/>
      <c r="AL298" s="64"/>
      <c r="AM298" s="64"/>
    </row>
    <row r="299" spans="1:39" s="69" customFormat="1" ht="30.75" customHeight="1">
      <c r="A299" s="95">
        <v>13</v>
      </c>
      <c r="B299" s="327" t="s">
        <v>1101</v>
      </c>
      <c r="C299" s="151" t="s">
        <v>27</v>
      </c>
      <c r="D299" s="95" t="s">
        <v>1102</v>
      </c>
      <c r="E299" s="99">
        <v>6.08</v>
      </c>
      <c r="F299" s="95">
        <v>15312</v>
      </c>
      <c r="G299" s="99">
        <f t="shared" si="110"/>
        <v>93096.960000000006</v>
      </c>
      <c r="H299" s="96"/>
      <c r="I299" s="328"/>
      <c r="J299" s="151"/>
      <c r="K299" s="160"/>
      <c r="L299" s="99"/>
      <c r="M299" s="95">
        <v>1425</v>
      </c>
      <c r="N299" s="96">
        <v>44183</v>
      </c>
      <c r="O299" s="95">
        <f t="shared" si="111"/>
        <v>576</v>
      </c>
      <c r="P299" s="99">
        <f t="shared" si="112"/>
        <v>3502.08</v>
      </c>
      <c r="Q299" s="103"/>
      <c r="R299" s="104"/>
      <c r="S299" s="104"/>
      <c r="T299" s="104"/>
      <c r="U299" s="104"/>
      <c r="V299" s="104"/>
      <c r="W299" s="217">
        <v>14736</v>
      </c>
      <c r="X299" s="196">
        <f t="shared" si="113"/>
        <v>89594.880000000005</v>
      </c>
      <c r="Y299" s="76">
        <f t="shared" si="109"/>
        <v>0</v>
      </c>
      <c r="Z299" s="64"/>
      <c r="AA299" s="64"/>
      <c r="AB299" s="64"/>
      <c r="AC299" s="64"/>
      <c r="AD299" s="64"/>
      <c r="AE299" s="64"/>
      <c r="AF299" s="64"/>
      <c r="AG299" s="64"/>
      <c r="AH299" s="64"/>
      <c r="AI299" s="64"/>
      <c r="AJ299" s="64"/>
      <c r="AK299" s="64"/>
      <c r="AL299" s="64"/>
      <c r="AM299" s="64"/>
    </row>
    <row r="300" spans="1:39" s="69" customFormat="1" ht="30.75" customHeight="1">
      <c r="A300" s="95">
        <v>14</v>
      </c>
      <c r="B300" s="327" t="s">
        <v>1009</v>
      </c>
      <c r="C300" s="151" t="s">
        <v>1103</v>
      </c>
      <c r="D300" s="95">
        <v>2</v>
      </c>
      <c r="E300" s="99">
        <v>378</v>
      </c>
      <c r="F300" s="95">
        <v>0</v>
      </c>
      <c r="G300" s="99">
        <f t="shared" si="110"/>
        <v>0</v>
      </c>
      <c r="H300" s="96"/>
      <c r="I300" s="328"/>
      <c r="J300" s="151"/>
      <c r="K300" s="160"/>
      <c r="L300" s="99"/>
      <c r="M300" s="95">
        <v>226</v>
      </c>
      <c r="N300" s="96">
        <v>44189</v>
      </c>
      <c r="O300" s="95">
        <f t="shared" si="111"/>
        <v>0</v>
      </c>
      <c r="P300" s="99">
        <f t="shared" si="112"/>
        <v>0</v>
      </c>
      <c r="Q300" s="103"/>
      <c r="R300" s="104"/>
      <c r="S300" s="104"/>
      <c r="T300" s="104"/>
      <c r="U300" s="104"/>
      <c r="V300" s="104"/>
      <c r="W300" s="95">
        <v>0</v>
      </c>
      <c r="X300" s="196">
        <f t="shared" si="113"/>
        <v>0</v>
      </c>
      <c r="Y300" s="76">
        <f t="shared" si="109"/>
        <v>0</v>
      </c>
      <c r="Z300" s="64"/>
      <c r="AA300" s="64"/>
      <c r="AB300" s="64"/>
      <c r="AC300" s="64"/>
      <c r="AD300" s="64"/>
      <c r="AE300" s="64"/>
      <c r="AF300" s="64"/>
      <c r="AG300" s="64"/>
      <c r="AH300" s="64"/>
      <c r="AI300" s="64"/>
      <c r="AJ300" s="64"/>
      <c r="AK300" s="64"/>
      <c r="AL300" s="64"/>
      <c r="AM300" s="64"/>
    </row>
    <row r="301" spans="1:39" s="29" customFormat="1" ht="27.75" customHeight="1">
      <c r="A301" s="204"/>
      <c r="B301" s="167" t="s">
        <v>33</v>
      </c>
      <c r="C301" s="204" t="s">
        <v>26</v>
      </c>
      <c r="D301" s="202" t="s">
        <v>26</v>
      </c>
      <c r="E301" s="202"/>
      <c r="F301" s="252"/>
      <c r="G301" s="203">
        <f>SUM(G287:G300)</f>
        <v>6410573.8999999994</v>
      </c>
      <c r="H301" s="201" t="s">
        <v>26</v>
      </c>
      <c r="I301" s="201" t="s">
        <v>26</v>
      </c>
      <c r="J301" s="202" t="s">
        <v>26</v>
      </c>
      <c r="K301" s="204"/>
      <c r="L301" s="203">
        <f>SUM(L287:L300)</f>
        <v>0</v>
      </c>
      <c r="M301" s="204" t="s">
        <v>26</v>
      </c>
      <c r="N301" s="201" t="s">
        <v>26</v>
      </c>
      <c r="O301" s="252"/>
      <c r="P301" s="203">
        <f>SUM(P287:P300)</f>
        <v>280570.2</v>
      </c>
      <c r="Q301" s="205"/>
      <c r="R301" s="256"/>
      <c r="S301" s="256"/>
      <c r="T301" s="256"/>
      <c r="U301" s="252"/>
      <c r="V301" s="256"/>
      <c r="W301" s="252"/>
      <c r="X301" s="203">
        <f>SUM(X287:X300)</f>
        <v>6130003.7000000002</v>
      </c>
      <c r="Y301" s="37">
        <f t="shared" si="109"/>
        <v>0</v>
      </c>
      <c r="Z301" s="41"/>
      <c r="AA301" s="41"/>
      <c r="AB301" s="41"/>
      <c r="AC301" s="41"/>
      <c r="AD301" s="41"/>
      <c r="AE301" s="41"/>
      <c r="AF301" s="41"/>
      <c r="AG301" s="41"/>
      <c r="AH301" s="41"/>
      <c r="AI301" s="41"/>
      <c r="AJ301" s="41"/>
      <c r="AK301" s="41"/>
      <c r="AL301" s="41"/>
      <c r="AM301" s="41"/>
    </row>
    <row r="302" spans="1:39" s="29" customFormat="1" ht="32.25" customHeight="1">
      <c r="A302" s="729" t="s">
        <v>213</v>
      </c>
      <c r="B302" s="730"/>
      <c r="C302" s="730"/>
      <c r="D302" s="730"/>
      <c r="E302" s="730"/>
      <c r="F302" s="730"/>
      <c r="G302" s="730"/>
      <c r="H302" s="730"/>
      <c r="I302" s="730"/>
      <c r="J302" s="730"/>
      <c r="K302" s="730"/>
      <c r="L302" s="730"/>
      <c r="M302" s="730"/>
      <c r="N302" s="730"/>
      <c r="O302" s="730"/>
      <c r="P302" s="730"/>
      <c r="Q302" s="730"/>
      <c r="R302" s="730"/>
      <c r="S302" s="730"/>
      <c r="T302" s="730"/>
      <c r="U302" s="730"/>
      <c r="V302" s="730"/>
      <c r="W302" s="730"/>
      <c r="X302" s="731"/>
      <c r="Y302" s="37">
        <f t="shared" si="109"/>
        <v>0</v>
      </c>
      <c r="Z302" s="41"/>
      <c r="AA302" s="41"/>
      <c r="AB302" s="41"/>
      <c r="AC302" s="41"/>
      <c r="AD302" s="41"/>
      <c r="AE302" s="41"/>
      <c r="AF302" s="41"/>
      <c r="AG302" s="41"/>
      <c r="AH302" s="41"/>
      <c r="AI302" s="41"/>
      <c r="AJ302" s="41"/>
      <c r="AK302" s="41"/>
      <c r="AL302" s="41"/>
      <c r="AM302" s="41"/>
    </row>
    <row r="303" spans="1:39" s="35" customFormat="1" ht="27.75" customHeight="1">
      <c r="A303" s="79">
        <v>1</v>
      </c>
      <c r="B303" s="175" t="s">
        <v>137</v>
      </c>
      <c r="C303" s="79" t="s">
        <v>27</v>
      </c>
      <c r="D303" s="79"/>
      <c r="E303" s="79">
        <v>8.16</v>
      </c>
      <c r="F303" s="79">
        <v>4800</v>
      </c>
      <c r="G303" s="81">
        <f t="shared" ref="G303:G304" si="114">E303*F303</f>
        <v>39168</v>
      </c>
      <c r="H303" s="219"/>
      <c r="I303" s="219"/>
      <c r="J303" s="233"/>
      <c r="K303" s="79"/>
      <c r="L303" s="79"/>
      <c r="M303" s="79">
        <v>1293</v>
      </c>
      <c r="N303" s="219">
        <v>43790</v>
      </c>
      <c r="O303" s="80">
        <f t="shared" ref="O303" si="115">F303+K303-W303</f>
        <v>0</v>
      </c>
      <c r="P303" s="81">
        <f t="shared" ref="P303" si="116">O303*E303</f>
        <v>0</v>
      </c>
      <c r="Q303" s="79"/>
      <c r="R303" s="79"/>
      <c r="S303" s="79"/>
      <c r="T303" s="79"/>
      <c r="U303" s="79"/>
      <c r="V303" s="79"/>
      <c r="W303" s="79">
        <v>4800</v>
      </c>
      <c r="X303" s="82">
        <f t="shared" ref="X303:X312" si="117">W303*E303</f>
        <v>39168</v>
      </c>
      <c r="Y303" s="37">
        <f t="shared" si="109"/>
        <v>0</v>
      </c>
      <c r="Z303" s="70"/>
      <c r="AA303" s="70"/>
      <c r="AB303" s="70"/>
      <c r="AC303" s="70"/>
      <c r="AD303" s="70"/>
      <c r="AE303" s="70"/>
      <c r="AF303" s="70"/>
      <c r="AG303" s="70"/>
      <c r="AH303" s="70"/>
      <c r="AI303" s="70"/>
      <c r="AJ303" s="70"/>
      <c r="AK303" s="70"/>
      <c r="AL303" s="70"/>
      <c r="AM303" s="70"/>
    </row>
    <row r="304" spans="1:39" s="35" customFormat="1" ht="27.75" customHeight="1">
      <c r="A304" s="79">
        <v>2</v>
      </c>
      <c r="B304" s="175" t="s">
        <v>138</v>
      </c>
      <c r="C304" s="79" t="s">
        <v>27</v>
      </c>
      <c r="D304" s="79"/>
      <c r="E304" s="81">
        <v>12</v>
      </c>
      <c r="F304" s="79">
        <v>1290</v>
      </c>
      <c r="G304" s="81">
        <f t="shared" si="114"/>
        <v>15480</v>
      </c>
      <c r="H304" s="219"/>
      <c r="I304" s="219"/>
      <c r="J304" s="233"/>
      <c r="K304" s="79"/>
      <c r="L304" s="81"/>
      <c r="M304" s="79">
        <v>1407</v>
      </c>
      <c r="N304" s="219">
        <v>43809</v>
      </c>
      <c r="O304" s="80">
        <f t="shared" ref="O304:O312" si="118">F304+K304-W304</f>
        <v>415</v>
      </c>
      <c r="P304" s="81">
        <f t="shared" ref="P304:P312" si="119">O304*E304</f>
        <v>4980</v>
      </c>
      <c r="Q304" s="79"/>
      <c r="R304" s="79"/>
      <c r="S304" s="79"/>
      <c r="T304" s="79"/>
      <c r="U304" s="79"/>
      <c r="V304" s="79"/>
      <c r="W304" s="79">
        <v>875</v>
      </c>
      <c r="X304" s="82">
        <f t="shared" si="117"/>
        <v>10500</v>
      </c>
      <c r="Y304" s="37">
        <f t="shared" si="109"/>
        <v>0</v>
      </c>
      <c r="Z304" s="70"/>
      <c r="AA304" s="70"/>
      <c r="AB304" s="70"/>
      <c r="AC304" s="70"/>
      <c r="AD304" s="70"/>
      <c r="AE304" s="70"/>
      <c r="AF304" s="70"/>
      <c r="AG304" s="70"/>
      <c r="AH304" s="70"/>
      <c r="AI304" s="70"/>
      <c r="AJ304" s="70"/>
      <c r="AK304" s="70"/>
      <c r="AL304" s="70"/>
      <c r="AM304" s="70"/>
    </row>
    <row r="305" spans="1:39" s="35" customFormat="1" ht="27.75" customHeight="1">
      <c r="A305" s="79">
        <v>3</v>
      </c>
      <c r="B305" s="330" t="s">
        <v>1816</v>
      </c>
      <c r="C305" s="331" t="s">
        <v>0</v>
      </c>
      <c r="D305" s="331"/>
      <c r="E305" s="331">
        <v>8.16</v>
      </c>
      <c r="F305" s="298">
        <v>9622</v>
      </c>
      <c r="G305" s="332">
        <f>E305*F305</f>
        <v>78515.520000000004</v>
      </c>
      <c r="H305" s="331"/>
      <c r="I305" s="333">
        <v>43789</v>
      </c>
      <c r="J305" s="334"/>
      <c r="K305" s="298"/>
      <c r="L305" s="335"/>
      <c r="M305" s="127">
        <v>1293</v>
      </c>
      <c r="N305" s="336">
        <v>43781</v>
      </c>
      <c r="O305" s="80">
        <f t="shared" ref="O305:O306" si="120">F305+K305-W305</f>
        <v>412</v>
      </c>
      <c r="P305" s="81">
        <f t="shared" ref="P305:P306" si="121">O305*E305</f>
        <v>3361.92</v>
      </c>
      <c r="Q305" s="83"/>
      <c r="R305" s="83"/>
      <c r="S305" s="83"/>
      <c r="T305" s="83"/>
      <c r="U305" s="83"/>
      <c r="V305" s="83"/>
      <c r="W305" s="83">
        <v>9210</v>
      </c>
      <c r="X305" s="82">
        <f t="shared" si="117"/>
        <v>75153.600000000006</v>
      </c>
      <c r="Y305" s="37"/>
      <c r="Z305" s="70"/>
      <c r="AA305" s="70"/>
      <c r="AB305" s="70"/>
      <c r="AC305" s="70"/>
      <c r="AD305" s="70"/>
      <c r="AE305" s="70"/>
      <c r="AF305" s="70"/>
      <c r="AG305" s="70"/>
      <c r="AH305" s="70"/>
      <c r="AI305" s="70"/>
      <c r="AJ305" s="70"/>
      <c r="AK305" s="70"/>
      <c r="AL305" s="70"/>
      <c r="AM305" s="70"/>
    </row>
    <row r="306" spans="1:39" s="35" customFormat="1" ht="27.75" customHeight="1">
      <c r="A306" s="79">
        <v>4</v>
      </c>
      <c r="B306" s="330" t="s">
        <v>1817</v>
      </c>
      <c r="C306" s="331" t="s">
        <v>0</v>
      </c>
      <c r="D306" s="331"/>
      <c r="E306" s="331">
        <v>7.01</v>
      </c>
      <c r="F306" s="298">
        <v>1875</v>
      </c>
      <c r="G306" s="332">
        <f>E306*F306</f>
        <v>13143.75</v>
      </c>
      <c r="H306" s="331"/>
      <c r="I306" s="333">
        <v>43789</v>
      </c>
      <c r="J306" s="334"/>
      <c r="K306" s="298"/>
      <c r="L306" s="335"/>
      <c r="M306" s="127">
        <v>1293</v>
      </c>
      <c r="N306" s="336">
        <v>43781</v>
      </c>
      <c r="O306" s="80">
        <f t="shared" si="120"/>
        <v>47</v>
      </c>
      <c r="P306" s="81">
        <f t="shared" si="121"/>
        <v>329.46999999999997</v>
      </c>
      <c r="Q306" s="83"/>
      <c r="R306" s="83"/>
      <c r="S306" s="83"/>
      <c r="T306" s="83"/>
      <c r="U306" s="83"/>
      <c r="V306" s="83"/>
      <c r="W306" s="83">
        <v>1828</v>
      </c>
      <c r="X306" s="82">
        <f t="shared" si="117"/>
        <v>12814.279999999999</v>
      </c>
      <c r="Y306" s="37"/>
      <c r="Z306" s="70"/>
      <c r="AA306" s="70"/>
      <c r="AB306" s="70"/>
      <c r="AC306" s="70"/>
      <c r="AD306" s="70"/>
      <c r="AE306" s="70"/>
      <c r="AF306" s="70"/>
      <c r="AG306" s="70"/>
      <c r="AH306" s="70"/>
      <c r="AI306" s="70"/>
      <c r="AJ306" s="70"/>
      <c r="AK306" s="70"/>
      <c r="AL306" s="70"/>
      <c r="AM306" s="70"/>
    </row>
    <row r="307" spans="1:39" s="35" customFormat="1" ht="27.75" customHeight="1">
      <c r="A307" s="79">
        <v>5</v>
      </c>
      <c r="B307" s="175" t="s">
        <v>140</v>
      </c>
      <c r="C307" s="233" t="s">
        <v>0</v>
      </c>
      <c r="D307" s="233"/>
      <c r="E307" s="180">
        <v>7.49</v>
      </c>
      <c r="F307" s="166">
        <v>0</v>
      </c>
      <c r="G307" s="81">
        <f t="shared" ref="G307" si="122">F307*E307</f>
        <v>0</v>
      </c>
      <c r="H307" s="235"/>
      <c r="I307" s="235"/>
      <c r="J307" s="236"/>
      <c r="K307" s="166"/>
      <c r="L307" s="180"/>
      <c r="M307" s="237">
        <v>984</v>
      </c>
      <c r="N307" s="235">
        <v>44096</v>
      </c>
      <c r="O307" s="80">
        <f t="shared" ref="O307" si="123">F307+K307-W307</f>
        <v>0</v>
      </c>
      <c r="P307" s="81">
        <f t="shared" ref="P307" si="124">O307*E307</f>
        <v>0</v>
      </c>
      <c r="Q307" s="79"/>
      <c r="R307" s="79"/>
      <c r="S307" s="79"/>
      <c r="T307" s="79"/>
      <c r="U307" s="79"/>
      <c r="V307" s="79"/>
      <c r="W307" s="166">
        <v>0</v>
      </c>
      <c r="X307" s="81">
        <f t="shared" ref="X307" si="125">W307*E307</f>
        <v>0</v>
      </c>
      <c r="Y307" s="37">
        <f t="shared" si="109"/>
        <v>0</v>
      </c>
      <c r="Z307" s="70"/>
      <c r="AA307" s="70"/>
      <c r="AB307" s="70"/>
      <c r="AC307" s="70"/>
      <c r="AD307" s="70"/>
      <c r="AE307" s="70"/>
      <c r="AF307" s="70"/>
      <c r="AG307" s="70"/>
      <c r="AH307" s="70"/>
      <c r="AI307" s="70"/>
      <c r="AJ307" s="70"/>
      <c r="AK307" s="70"/>
      <c r="AL307" s="70"/>
      <c r="AM307" s="70"/>
    </row>
    <row r="308" spans="1:39" s="35" customFormat="1" ht="27.75" customHeight="1">
      <c r="A308" s="79">
        <v>6</v>
      </c>
      <c r="B308" s="175" t="s">
        <v>139</v>
      </c>
      <c r="C308" s="233" t="s">
        <v>27</v>
      </c>
      <c r="D308" s="233"/>
      <c r="E308" s="180">
        <v>5.44</v>
      </c>
      <c r="F308" s="166">
        <v>6454</v>
      </c>
      <c r="G308" s="81">
        <f t="shared" ref="G308:G312" si="126">F308*E308</f>
        <v>35109.760000000002</v>
      </c>
      <c r="H308" s="235"/>
      <c r="I308" s="235"/>
      <c r="J308" s="236"/>
      <c r="K308" s="166"/>
      <c r="L308" s="180"/>
      <c r="M308" s="237">
        <v>951</v>
      </c>
      <c r="N308" s="235">
        <v>44090</v>
      </c>
      <c r="O308" s="80">
        <f t="shared" si="118"/>
        <v>236</v>
      </c>
      <c r="P308" s="81">
        <f t="shared" si="119"/>
        <v>1283.8400000000001</v>
      </c>
      <c r="Q308" s="79"/>
      <c r="R308" s="79"/>
      <c r="S308" s="79"/>
      <c r="T308" s="79"/>
      <c r="U308" s="79"/>
      <c r="V308" s="79"/>
      <c r="W308" s="166">
        <v>6218</v>
      </c>
      <c r="X308" s="81">
        <f t="shared" si="117"/>
        <v>33825.920000000006</v>
      </c>
      <c r="Y308" s="37">
        <f t="shared" si="109"/>
        <v>0</v>
      </c>
      <c r="Z308" s="70"/>
      <c r="AA308" s="70"/>
      <c r="AB308" s="70"/>
      <c r="AC308" s="70"/>
      <c r="AD308" s="70"/>
      <c r="AE308" s="70"/>
      <c r="AF308" s="70"/>
      <c r="AG308" s="70"/>
      <c r="AH308" s="70"/>
      <c r="AI308" s="70"/>
      <c r="AJ308" s="70"/>
      <c r="AK308" s="70"/>
      <c r="AL308" s="70"/>
      <c r="AM308" s="70"/>
    </row>
    <row r="309" spans="1:39" s="35" customFormat="1" ht="27.75" customHeight="1">
      <c r="A309" s="79">
        <v>7</v>
      </c>
      <c r="B309" s="175" t="s">
        <v>141</v>
      </c>
      <c r="C309" s="233" t="s">
        <v>0</v>
      </c>
      <c r="D309" s="233"/>
      <c r="E309" s="180">
        <v>10.7</v>
      </c>
      <c r="F309" s="166">
        <v>0</v>
      </c>
      <c r="G309" s="81">
        <f t="shared" si="126"/>
        <v>0</v>
      </c>
      <c r="H309" s="235"/>
      <c r="I309" s="235"/>
      <c r="J309" s="236"/>
      <c r="K309" s="166"/>
      <c r="L309" s="180"/>
      <c r="M309" s="237">
        <v>984</v>
      </c>
      <c r="N309" s="235">
        <v>44096</v>
      </c>
      <c r="O309" s="80">
        <f t="shared" si="118"/>
        <v>0</v>
      </c>
      <c r="P309" s="81">
        <f t="shared" si="119"/>
        <v>0</v>
      </c>
      <c r="Q309" s="79"/>
      <c r="R309" s="79"/>
      <c r="S309" s="79"/>
      <c r="T309" s="79"/>
      <c r="U309" s="79"/>
      <c r="V309" s="79"/>
      <c r="W309" s="166">
        <v>0</v>
      </c>
      <c r="X309" s="81">
        <f t="shared" si="117"/>
        <v>0</v>
      </c>
      <c r="Y309" s="37">
        <f t="shared" si="109"/>
        <v>0</v>
      </c>
      <c r="Z309" s="70"/>
      <c r="AA309" s="70"/>
      <c r="AB309" s="70"/>
      <c r="AC309" s="70"/>
      <c r="AD309" s="70"/>
      <c r="AE309" s="70"/>
      <c r="AF309" s="70"/>
      <c r="AG309" s="70"/>
      <c r="AH309" s="70"/>
      <c r="AI309" s="70"/>
      <c r="AJ309" s="70"/>
      <c r="AK309" s="70"/>
      <c r="AL309" s="70"/>
      <c r="AM309" s="70"/>
    </row>
    <row r="310" spans="1:39" s="35" customFormat="1" ht="27.75" customHeight="1">
      <c r="A310" s="79">
        <v>8</v>
      </c>
      <c r="B310" s="175" t="s">
        <v>141</v>
      </c>
      <c r="C310" s="233" t="s">
        <v>0</v>
      </c>
      <c r="D310" s="233"/>
      <c r="E310" s="180">
        <v>9.6300000000000008</v>
      </c>
      <c r="F310" s="166">
        <v>6660</v>
      </c>
      <c r="G310" s="81">
        <f t="shared" si="126"/>
        <v>64135.8</v>
      </c>
      <c r="H310" s="235"/>
      <c r="I310" s="235"/>
      <c r="J310" s="236"/>
      <c r="K310" s="166"/>
      <c r="L310" s="180"/>
      <c r="M310" s="237">
        <v>984</v>
      </c>
      <c r="N310" s="235">
        <v>44096</v>
      </c>
      <c r="O310" s="80">
        <f t="shared" si="118"/>
        <v>0</v>
      </c>
      <c r="P310" s="81">
        <f t="shared" si="119"/>
        <v>0</v>
      </c>
      <c r="Q310" s="79"/>
      <c r="R310" s="79"/>
      <c r="S310" s="79"/>
      <c r="T310" s="79"/>
      <c r="U310" s="79"/>
      <c r="V310" s="79"/>
      <c r="W310" s="166">
        <v>6660</v>
      </c>
      <c r="X310" s="81">
        <f t="shared" si="117"/>
        <v>64135.8</v>
      </c>
      <c r="Y310" s="37">
        <f t="shared" si="109"/>
        <v>0</v>
      </c>
      <c r="Z310" s="70"/>
      <c r="AA310" s="70"/>
      <c r="AB310" s="70"/>
      <c r="AC310" s="70"/>
      <c r="AD310" s="70"/>
      <c r="AE310" s="70"/>
      <c r="AF310" s="70"/>
      <c r="AG310" s="70"/>
      <c r="AH310" s="70"/>
      <c r="AI310" s="70"/>
      <c r="AJ310" s="70"/>
      <c r="AK310" s="70"/>
      <c r="AL310" s="70"/>
      <c r="AM310" s="70"/>
    </row>
    <row r="311" spans="1:39" s="35" customFormat="1" ht="108.75" customHeight="1">
      <c r="A311" s="79">
        <v>9</v>
      </c>
      <c r="B311" s="175" t="s">
        <v>464</v>
      </c>
      <c r="C311" s="233" t="s">
        <v>530</v>
      </c>
      <c r="D311" s="282" t="s">
        <v>481</v>
      </c>
      <c r="E311" s="81">
        <v>157.85</v>
      </c>
      <c r="F311" s="80">
        <v>237</v>
      </c>
      <c r="G311" s="81">
        <f t="shared" ref="G311" si="127">F311*E311</f>
        <v>37410.449999999997</v>
      </c>
      <c r="H311" s="322"/>
      <c r="I311" s="322"/>
      <c r="J311" s="337"/>
      <c r="K311" s="338"/>
      <c r="L311" s="339"/>
      <c r="M311" s="116">
        <v>1349</v>
      </c>
      <c r="N311" s="322">
        <v>44168</v>
      </c>
      <c r="O311" s="80">
        <f t="shared" ref="O311" si="128">F311+K311-W311</f>
        <v>3</v>
      </c>
      <c r="P311" s="81">
        <f t="shared" ref="P311" si="129">O311*E311</f>
        <v>473.54999999999995</v>
      </c>
      <c r="Q311" s="83"/>
      <c r="R311" s="83"/>
      <c r="S311" s="83"/>
      <c r="T311" s="83"/>
      <c r="U311" s="83"/>
      <c r="V311" s="83"/>
      <c r="W311" s="338">
        <v>234</v>
      </c>
      <c r="X311" s="81">
        <f t="shared" si="117"/>
        <v>36936.9</v>
      </c>
      <c r="Y311" s="37"/>
      <c r="Z311" s="70"/>
      <c r="AA311" s="70"/>
      <c r="AB311" s="70"/>
      <c r="AC311" s="70"/>
      <c r="AD311" s="70"/>
      <c r="AE311" s="70"/>
      <c r="AF311" s="70"/>
      <c r="AG311" s="70"/>
      <c r="AH311" s="70"/>
      <c r="AI311" s="70"/>
      <c r="AJ311" s="70"/>
      <c r="AK311" s="70"/>
      <c r="AL311" s="70"/>
      <c r="AM311" s="70"/>
    </row>
    <row r="312" spans="1:39" s="35" customFormat="1" ht="94.5" customHeight="1">
      <c r="A312" s="79">
        <v>10</v>
      </c>
      <c r="B312" s="175" t="s">
        <v>464</v>
      </c>
      <c r="C312" s="233" t="s">
        <v>530</v>
      </c>
      <c r="D312" s="282" t="s">
        <v>481</v>
      </c>
      <c r="E312" s="81">
        <v>157.85</v>
      </c>
      <c r="F312" s="80">
        <v>38</v>
      </c>
      <c r="G312" s="81">
        <f t="shared" si="126"/>
        <v>5998.3</v>
      </c>
      <c r="H312" s="219"/>
      <c r="I312" s="219"/>
      <c r="J312" s="286"/>
      <c r="K312" s="80"/>
      <c r="L312" s="81"/>
      <c r="M312" s="286" t="s">
        <v>233</v>
      </c>
      <c r="N312" s="219">
        <v>44209</v>
      </c>
      <c r="O312" s="80">
        <f t="shared" si="118"/>
        <v>0</v>
      </c>
      <c r="P312" s="81">
        <f t="shared" si="119"/>
        <v>0</v>
      </c>
      <c r="Q312" s="79"/>
      <c r="R312" s="79"/>
      <c r="S312" s="79"/>
      <c r="T312" s="79"/>
      <c r="U312" s="79"/>
      <c r="V312" s="79"/>
      <c r="W312" s="80">
        <v>38</v>
      </c>
      <c r="X312" s="82">
        <f t="shared" si="117"/>
        <v>5998.3</v>
      </c>
      <c r="Y312" s="37">
        <f t="shared" si="109"/>
        <v>0</v>
      </c>
      <c r="Z312" s="70"/>
      <c r="AA312" s="70"/>
      <c r="AB312" s="70"/>
      <c r="AC312" s="70"/>
      <c r="AD312" s="70"/>
      <c r="AE312" s="70"/>
      <c r="AF312" s="70"/>
      <c r="AG312" s="70"/>
      <c r="AH312" s="70"/>
      <c r="AI312" s="70"/>
      <c r="AJ312" s="70"/>
      <c r="AK312" s="70"/>
      <c r="AL312" s="70"/>
      <c r="AM312" s="70"/>
    </row>
    <row r="313" spans="1:39" s="29" customFormat="1" ht="30" customHeight="1">
      <c r="A313" s="18"/>
      <c r="B313" s="167" t="s">
        <v>33</v>
      </c>
      <c r="C313" s="138"/>
      <c r="D313" s="168"/>
      <c r="E313" s="168"/>
      <c r="F313" s="141"/>
      <c r="G313" s="168">
        <f>SUM(G303:G312)</f>
        <v>288961.58</v>
      </c>
      <c r="H313" s="170"/>
      <c r="I313" s="170"/>
      <c r="J313" s="301"/>
      <c r="K313" s="141"/>
      <c r="L313" s="168">
        <f>SUM(L303:L310)</f>
        <v>0</v>
      </c>
      <c r="M313" s="301"/>
      <c r="N313" s="170"/>
      <c r="O313" s="141"/>
      <c r="P313" s="168">
        <f>SUM(P303:P312)</f>
        <v>10428.779999999999</v>
      </c>
      <c r="Q313" s="302"/>
      <c r="R313" s="18"/>
      <c r="S313" s="18"/>
      <c r="T313" s="18"/>
      <c r="U313" s="141"/>
      <c r="V313" s="18"/>
      <c r="W313" s="141"/>
      <c r="X313" s="168">
        <f>SUM(X303:X312)</f>
        <v>278532.80000000005</v>
      </c>
      <c r="Y313" s="37">
        <f t="shared" si="109"/>
        <v>0</v>
      </c>
      <c r="Z313" s="41"/>
      <c r="AA313" s="41"/>
      <c r="AB313" s="41"/>
      <c r="AC313" s="41"/>
      <c r="AD313" s="41"/>
      <c r="AE313" s="41"/>
      <c r="AF313" s="41"/>
      <c r="AG313" s="41"/>
      <c r="AH313" s="41"/>
      <c r="AI313" s="41"/>
      <c r="AJ313" s="41"/>
      <c r="AK313" s="41"/>
      <c r="AL313" s="41"/>
      <c r="AM313" s="41"/>
    </row>
    <row r="314" spans="1:39" s="29" customFormat="1" ht="31.5" customHeight="1">
      <c r="A314" s="769" t="s">
        <v>230</v>
      </c>
      <c r="B314" s="769"/>
      <c r="C314" s="769"/>
      <c r="D314" s="769"/>
      <c r="E314" s="769"/>
      <c r="F314" s="769"/>
      <c r="G314" s="769"/>
      <c r="H314" s="769"/>
      <c r="I314" s="769"/>
      <c r="J314" s="769"/>
      <c r="K314" s="769"/>
      <c r="L314" s="769"/>
      <c r="M314" s="769"/>
      <c r="N314" s="769"/>
      <c r="O314" s="769"/>
      <c r="P314" s="769"/>
      <c r="Q314" s="769"/>
      <c r="R314" s="769"/>
      <c r="S314" s="769"/>
      <c r="T314" s="769"/>
      <c r="U314" s="769"/>
      <c r="V314" s="769"/>
      <c r="W314" s="769"/>
      <c r="X314" s="769"/>
      <c r="Y314" s="37">
        <f t="shared" si="109"/>
        <v>0</v>
      </c>
      <c r="Z314" s="41"/>
      <c r="AA314" s="41"/>
      <c r="AB314" s="41"/>
      <c r="AC314" s="41"/>
      <c r="AD314" s="41"/>
      <c r="AE314" s="41"/>
      <c r="AF314" s="41"/>
      <c r="AG314" s="41"/>
      <c r="AH314" s="41"/>
      <c r="AI314" s="41"/>
      <c r="AJ314" s="41"/>
      <c r="AK314" s="41"/>
      <c r="AL314" s="41"/>
      <c r="AM314" s="41"/>
    </row>
    <row r="315" spans="1:39" ht="45" customHeight="1">
      <c r="A315" s="79">
        <v>1</v>
      </c>
      <c r="B315" s="340" t="s">
        <v>1649</v>
      </c>
      <c r="C315" s="341" t="s">
        <v>1650</v>
      </c>
      <c r="D315" s="342"/>
      <c r="E315" s="342">
        <v>85300</v>
      </c>
      <c r="F315" s="80">
        <v>4</v>
      </c>
      <c r="G315" s="81">
        <f t="shared" ref="G315:G332" si="130">F315*E315</f>
        <v>341200</v>
      </c>
      <c r="H315" s="246"/>
      <c r="I315" s="201"/>
      <c r="J315" s="246"/>
      <c r="K315" s="204"/>
      <c r="L315" s="202"/>
      <c r="M315" s="204">
        <v>248</v>
      </c>
      <c r="N315" s="201">
        <v>43893</v>
      </c>
      <c r="O315" s="80">
        <f t="shared" ref="O315" si="131">F315+K315-W315</f>
        <v>0</v>
      </c>
      <c r="P315" s="81">
        <f t="shared" ref="P315" si="132">O315*E315</f>
        <v>0</v>
      </c>
      <c r="Q315" s="79"/>
      <c r="R315" s="79"/>
      <c r="S315" s="79"/>
      <c r="T315" s="79"/>
      <c r="U315" s="79"/>
      <c r="V315" s="79"/>
      <c r="W315" s="80">
        <v>4</v>
      </c>
      <c r="X315" s="82">
        <f t="shared" ref="X315" si="133">W315*E315</f>
        <v>341200</v>
      </c>
      <c r="Y315" s="37">
        <f t="shared" si="109"/>
        <v>0</v>
      </c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</row>
    <row r="316" spans="1:39" ht="48" customHeight="1">
      <c r="A316" s="79">
        <v>2</v>
      </c>
      <c r="B316" s="340" t="s">
        <v>1652</v>
      </c>
      <c r="C316" s="341">
        <v>4</v>
      </c>
      <c r="D316" s="342"/>
      <c r="E316" s="342">
        <v>89505.5</v>
      </c>
      <c r="F316" s="80">
        <v>2</v>
      </c>
      <c r="G316" s="81">
        <f t="shared" si="130"/>
        <v>179011</v>
      </c>
      <c r="H316" s="246"/>
      <c r="I316" s="201"/>
      <c r="J316" s="246"/>
      <c r="K316" s="204"/>
      <c r="L316" s="202"/>
      <c r="M316" s="204">
        <v>1253</v>
      </c>
      <c r="N316" s="201">
        <v>44152</v>
      </c>
      <c r="O316" s="80">
        <f t="shared" ref="O316:O317" si="134">F316+K316-W316</f>
        <v>1</v>
      </c>
      <c r="P316" s="81">
        <f t="shared" ref="P316:P317" si="135">O316*E316</f>
        <v>89505.5</v>
      </c>
      <c r="Q316" s="79"/>
      <c r="R316" s="79"/>
      <c r="S316" s="79"/>
      <c r="T316" s="79"/>
      <c r="U316" s="79"/>
      <c r="V316" s="79"/>
      <c r="W316" s="80">
        <v>1</v>
      </c>
      <c r="X316" s="82">
        <f t="shared" ref="X316:X317" si="136">W316*E316</f>
        <v>89505.5</v>
      </c>
      <c r="Y316" s="37">
        <f t="shared" si="109"/>
        <v>0</v>
      </c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</row>
    <row r="317" spans="1:39" ht="45" customHeight="1">
      <c r="A317" s="79">
        <v>3</v>
      </c>
      <c r="B317" s="340" t="s">
        <v>1653</v>
      </c>
      <c r="C317" s="341">
        <v>5</v>
      </c>
      <c r="D317" s="342"/>
      <c r="E317" s="342">
        <v>44709.95</v>
      </c>
      <c r="F317" s="80">
        <v>17</v>
      </c>
      <c r="G317" s="81">
        <f t="shared" si="130"/>
        <v>760069.14999999991</v>
      </c>
      <c r="H317" s="246"/>
      <c r="I317" s="201"/>
      <c r="J317" s="246"/>
      <c r="K317" s="204"/>
      <c r="L317" s="202"/>
      <c r="M317" s="204">
        <v>1253</v>
      </c>
      <c r="N317" s="201">
        <v>44152</v>
      </c>
      <c r="O317" s="80">
        <f t="shared" si="134"/>
        <v>7</v>
      </c>
      <c r="P317" s="81">
        <f t="shared" si="135"/>
        <v>312969.64999999997</v>
      </c>
      <c r="Q317" s="79"/>
      <c r="R317" s="79"/>
      <c r="S317" s="79"/>
      <c r="T317" s="79"/>
      <c r="U317" s="79"/>
      <c r="V317" s="79"/>
      <c r="W317" s="80">
        <v>10</v>
      </c>
      <c r="X317" s="82">
        <f t="shared" si="136"/>
        <v>447099.5</v>
      </c>
      <c r="Y317" s="37">
        <f t="shared" si="109"/>
        <v>0</v>
      </c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</row>
    <row r="318" spans="1:39" ht="49.5" customHeight="1">
      <c r="A318" s="79">
        <v>4</v>
      </c>
      <c r="B318" s="340" t="s">
        <v>1651</v>
      </c>
      <c r="C318" s="341">
        <v>6</v>
      </c>
      <c r="D318" s="342"/>
      <c r="E318" s="342">
        <v>22470</v>
      </c>
      <c r="F318" s="80">
        <v>5</v>
      </c>
      <c r="G318" s="81">
        <f t="shared" si="130"/>
        <v>112350</v>
      </c>
      <c r="H318" s="246"/>
      <c r="I318" s="201"/>
      <c r="J318" s="246"/>
      <c r="K318" s="204"/>
      <c r="L318" s="202"/>
      <c r="M318" s="204">
        <v>1253</v>
      </c>
      <c r="N318" s="201">
        <v>44152</v>
      </c>
      <c r="O318" s="80">
        <f t="shared" ref="O318:O319" si="137">F318+K318-W318</f>
        <v>2</v>
      </c>
      <c r="P318" s="81">
        <f t="shared" ref="P318:P319" si="138">O318*E318</f>
        <v>44940</v>
      </c>
      <c r="Q318" s="79"/>
      <c r="R318" s="79"/>
      <c r="S318" s="79"/>
      <c r="T318" s="79"/>
      <c r="U318" s="79"/>
      <c r="V318" s="79"/>
      <c r="W318" s="80">
        <v>3</v>
      </c>
      <c r="X318" s="82">
        <f t="shared" ref="X318:X329" si="139">W318*E318</f>
        <v>67410</v>
      </c>
      <c r="Y318" s="37">
        <f t="shared" si="109"/>
        <v>0</v>
      </c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</row>
    <row r="319" spans="1:39" ht="49.5" customHeight="1">
      <c r="A319" s="79">
        <v>5</v>
      </c>
      <c r="B319" s="340" t="s">
        <v>1654</v>
      </c>
      <c r="C319" s="341" t="s">
        <v>1650</v>
      </c>
      <c r="D319" s="342"/>
      <c r="E319" s="342">
        <v>25090.9</v>
      </c>
      <c r="F319" s="80">
        <v>0</v>
      </c>
      <c r="G319" s="81">
        <f t="shared" si="130"/>
        <v>0</v>
      </c>
      <c r="H319" s="246"/>
      <c r="I319" s="201"/>
      <c r="J319" s="246"/>
      <c r="K319" s="204"/>
      <c r="L319" s="202"/>
      <c r="M319" s="204">
        <v>1253</v>
      </c>
      <c r="N319" s="201">
        <v>44152</v>
      </c>
      <c r="O319" s="80">
        <f t="shared" si="137"/>
        <v>0</v>
      </c>
      <c r="P319" s="81">
        <f t="shared" si="138"/>
        <v>0</v>
      </c>
      <c r="Q319" s="79"/>
      <c r="R319" s="79"/>
      <c r="S319" s="79"/>
      <c r="T319" s="79"/>
      <c r="U319" s="79"/>
      <c r="V319" s="79"/>
      <c r="W319" s="80">
        <v>0</v>
      </c>
      <c r="X319" s="82">
        <f t="shared" si="139"/>
        <v>0</v>
      </c>
      <c r="Y319" s="37">
        <f t="shared" si="109"/>
        <v>0</v>
      </c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</row>
    <row r="320" spans="1:39" ht="49.5" customHeight="1">
      <c r="A320" s="79">
        <v>6</v>
      </c>
      <c r="B320" s="343" t="s">
        <v>1818</v>
      </c>
      <c r="C320" s="341" t="s">
        <v>10</v>
      </c>
      <c r="D320" s="123"/>
      <c r="E320" s="123">
        <v>18764</v>
      </c>
      <c r="F320" s="83">
        <v>5</v>
      </c>
      <c r="G320" s="123">
        <v>93820</v>
      </c>
      <c r="H320" s="125"/>
      <c r="I320" s="126">
        <v>44188</v>
      </c>
      <c r="J320" s="344" t="s">
        <v>1819</v>
      </c>
      <c r="K320" s="83">
        <v>18</v>
      </c>
      <c r="M320" s="83">
        <v>1426</v>
      </c>
      <c r="N320" s="125">
        <v>44183</v>
      </c>
      <c r="O320" s="80">
        <v>1</v>
      </c>
      <c r="P320" s="81">
        <f t="shared" ref="P320:P329" si="140">O320*E320</f>
        <v>18764</v>
      </c>
      <c r="Q320" s="83"/>
      <c r="R320" s="83"/>
      <c r="S320" s="83"/>
      <c r="T320" s="83"/>
      <c r="U320" s="83"/>
      <c r="V320" s="83"/>
      <c r="W320" s="83">
        <v>4</v>
      </c>
      <c r="X320" s="82">
        <f t="shared" si="139"/>
        <v>75056</v>
      </c>
      <c r="Y320" s="37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</row>
    <row r="321" spans="1:39" ht="27.75" customHeight="1">
      <c r="A321" s="79">
        <v>7</v>
      </c>
      <c r="B321" s="343" t="s">
        <v>502</v>
      </c>
      <c r="C321" s="341" t="s">
        <v>38</v>
      </c>
      <c r="D321" s="123"/>
      <c r="E321" s="123">
        <v>454</v>
      </c>
      <c r="F321" s="83">
        <v>6</v>
      </c>
      <c r="G321" s="123">
        <v>2724</v>
      </c>
      <c r="H321" s="125"/>
      <c r="I321" s="126">
        <v>44188</v>
      </c>
      <c r="J321" s="344" t="s">
        <v>1819</v>
      </c>
      <c r="K321" s="83">
        <v>18</v>
      </c>
      <c r="L321" s="123"/>
      <c r="M321" s="83">
        <v>1426</v>
      </c>
      <c r="N321" s="125">
        <v>44183</v>
      </c>
      <c r="O321" s="80">
        <v>1</v>
      </c>
      <c r="P321" s="81">
        <f t="shared" si="140"/>
        <v>454</v>
      </c>
      <c r="Q321" s="83"/>
      <c r="R321" s="83"/>
      <c r="S321" s="83"/>
      <c r="T321" s="83"/>
      <c r="U321" s="83"/>
      <c r="V321" s="83"/>
      <c r="W321" s="83">
        <v>5</v>
      </c>
      <c r="X321" s="82">
        <f t="shared" si="139"/>
        <v>2270</v>
      </c>
      <c r="Y321" s="37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</row>
    <row r="322" spans="1:39" ht="27.75" customHeight="1">
      <c r="A322" s="79">
        <v>8</v>
      </c>
      <c r="B322" s="343" t="s">
        <v>505</v>
      </c>
      <c r="C322" s="341" t="s">
        <v>38</v>
      </c>
      <c r="D322" s="123"/>
      <c r="E322" s="123">
        <v>1363</v>
      </c>
      <c r="F322" s="83">
        <v>7</v>
      </c>
      <c r="G322" s="123">
        <v>9541</v>
      </c>
      <c r="H322" s="125"/>
      <c r="I322" s="126">
        <v>44188</v>
      </c>
      <c r="J322" s="344" t="s">
        <v>1819</v>
      </c>
      <c r="K322" s="83">
        <v>18</v>
      </c>
      <c r="L322" s="123"/>
      <c r="M322" s="83">
        <v>1426</v>
      </c>
      <c r="N322" s="125">
        <v>44183</v>
      </c>
      <c r="O322" s="80">
        <v>1</v>
      </c>
      <c r="P322" s="81">
        <f t="shared" si="140"/>
        <v>1363</v>
      </c>
      <c r="Q322" s="83"/>
      <c r="R322" s="83"/>
      <c r="S322" s="83"/>
      <c r="T322" s="83"/>
      <c r="U322" s="83"/>
      <c r="V322" s="83"/>
      <c r="W322" s="83">
        <v>6</v>
      </c>
      <c r="X322" s="82">
        <f t="shared" si="139"/>
        <v>8178</v>
      </c>
      <c r="Y322" s="37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</row>
    <row r="323" spans="1:39" ht="27.75" customHeight="1">
      <c r="A323" s="79">
        <v>9</v>
      </c>
      <c r="B323" s="343" t="s">
        <v>507</v>
      </c>
      <c r="C323" s="341" t="s">
        <v>38</v>
      </c>
      <c r="D323" s="123"/>
      <c r="E323" s="123">
        <v>128</v>
      </c>
      <c r="F323" s="83">
        <v>25</v>
      </c>
      <c r="G323" s="123">
        <v>3200</v>
      </c>
      <c r="H323" s="125"/>
      <c r="I323" s="126">
        <v>44188</v>
      </c>
      <c r="J323" s="344" t="s">
        <v>1819</v>
      </c>
      <c r="K323" s="83">
        <v>72</v>
      </c>
      <c r="L323" s="123"/>
      <c r="M323" s="83">
        <v>1426</v>
      </c>
      <c r="N323" s="125">
        <v>44183</v>
      </c>
      <c r="O323" s="80">
        <v>1</v>
      </c>
      <c r="P323" s="81">
        <f t="shared" si="140"/>
        <v>128</v>
      </c>
      <c r="Q323" s="83"/>
      <c r="R323" s="83"/>
      <c r="S323" s="83"/>
      <c r="T323" s="83"/>
      <c r="U323" s="83"/>
      <c r="V323" s="83"/>
      <c r="W323" s="83">
        <v>24</v>
      </c>
      <c r="X323" s="82">
        <f t="shared" si="139"/>
        <v>3072</v>
      </c>
      <c r="Y323" s="37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</row>
    <row r="324" spans="1:39" ht="27.75" customHeight="1">
      <c r="A324" s="79">
        <v>10</v>
      </c>
      <c r="B324" s="343" t="s">
        <v>509</v>
      </c>
      <c r="C324" s="341" t="s">
        <v>38</v>
      </c>
      <c r="D324" s="123"/>
      <c r="E324" s="123">
        <v>1091</v>
      </c>
      <c r="F324" s="83">
        <v>7</v>
      </c>
      <c r="G324" s="123">
        <v>7637</v>
      </c>
      <c r="H324" s="125"/>
      <c r="I324" s="126">
        <v>44188</v>
      </c>
      <c r="J324" s="344" t="s">
        <v>1819</v>
      </c>
      <c r="K324" s="83">
        <v>18</v>
      </c>
      <c r="L324" s="123"/>
      <c r="M324" s="83">
        <v>1426</v>
      </c>
      <c r="N324" s="125">
        <v>44183</v>
      </c>
      <c r="O324" s="80">
        <v>1</v>
      </c>
      <c r="P324" s="81">
        <f t="shared" si="140"/>
        <v>1091</v>
      </c>
      <c r="Q324" s="83"/>
      <c r="R324" s="83"/>
      <c r="S324" s="83"/>
      <c r="T324" s="83"/>
      <c r="U324" s="83"/>
      <c r="V324" s="83"/>
      <c r="W324" s="83">
        <v>6</v>
      </c>
      <c r="X324" s="82">
        <f t="shared" si="139"/>
        <v>6546</v>
      </c>
      <c r="Y324" s="37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</row>
    <row r="325" spans="1:39" ht="49.5" customHeight="1">
      <c r="A325" s="79">
        <v>11</v>
      </c>
      <c r="B325" s="343" t="s">
        <v>1820</v>
      </c>
      <c r="C325" s="341" t="s">
        <v>10</v>
      </c>
      <c r="D325" s="123"/>
      <c r="E325" s="123">
        <v>18764</v>
      </c>
      <c r="F325" s="83">
        <v>1</v>
      </c>
      <c r="G325" s="123">
        <v>18764</v>
      </c>
      <c r="H325" s="125"/>
      <c r="I325" s="126">
        <v>44188</v>
      </c>
      <c r="J325" s="344" t="s">
        <v>1819</v>
      </c>
      <c r="K325" s="83">
        <v>18</v>
      </c>
      <c r="L325" s="123"/>
      <c r="M325" s="83">
        <v>1426</v>
      </c>
      <c r="N325" s="125">
        <v>44183</v>
      </c>
      <c r="O325" s="80">
        <v>1</v>
      </c>
      <c r="P325" s="81">
        <f t="shared" si="140"/>
        <v>18764</v>
      </c>
      <c r="Q325" s="83"/>
      <c r="R325" s="83"/>
      <c r="S325" s="83"/>
      <c r="T325" s="83"/>
      <c r="U325" s="83"/>
      <c r="V325" s="83"/>
      <c r="W325" s="83">
        <v>0</v>
      </c>
      <c r="X325" s="82">
        <f t="shared" si="139"/>
        <v>0</v>
      </c>
      <c r="Y325" s="37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</row>
    <row r="326" spans="1:39" ht="30.75" customHeight="1">
      <c r="A326" s="79">
        <v>12</v>
      </c>
      <c r="B326" s="343" t="s">
        <v>502</v>
      </c>
      <c r="C326" s="341" t="s">
        <v>38</v>
      </c>
      <c r="D326" s="345"/>
      <c r="E326" s="346">
        <v>454</v>
      </c>
      <c r="F326" s="347">
        <v>6</v>
      </c>
      <c r="G326" s="346">
        <v>2724</v>
      </c>
      <c r="H326" s="125"/>
      <c r="I326" s="126">
        <v>44188</v>
      </c>
      <c r="J326" s="344" t="s">
        <v>1819</v>
      </c>
      <c r="K326" s="347">
        <v>18</v>
      </c>
      <c r="L326" s="123"/>
      <c r="M326" s="83">
        <v>1426</v>
      </c>
      <c r="N326" s="125">
        <v>44183</v>
      </c>
      <c r="O326" s="80">
        <v>1</v>
      </c>
      <c r="P326" s="81">
        <f t="shared" si="140"/>
        <v>454</v>
      </c>
      <c r="Q326" s="83"/>
      <c r="R326" s="83"/>
      <c r="S326" s="83"/>
      <c r="T326" s="83"/>
      <c r="U326" s="83"/>
      <c r="V326" s="83"/>
      <c r="W326" s="347">
        <v>5</v>
      </c>
      <c r="X326" s="82">
        <f t="shared" si="139"/>
        <v>2270</v>
      </c>
      <c r="Y326" s="37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</row>
    <row r="327" spans="1:39" ht="30.75" customHeight="1">
      <c r="A327" s="79">
        <v>13</v>
      </c>
      <c r="B327" s="343" t="s">
        <v>505</v>
      </c>
      <c r="C327" s="341" t="s">
        <v>38</v>
      </c>
      <c r="D327" s="345"/>
      <c r="E327" s="346">
        <v>1363</v>
      </c>
      <c r="F327" s="347">
        <v>7</v>
      </c>
      <c r="G327" s="346">
        <v>9541</v>
      </c>
      <c r="H327" s="125"/>
      <c r="I327" s="126">
        <v>44188</v>
      </c>
      <c r="J327" s="344" t="s">
        <v>1819</v>
      </c>
      <c r="K327" s="347">
        <v>18</v>
      </c>
      <c r="L327" s="346"/>
      <c r="M327" s="83">
        <v>1426</v>
      </c>
      <c r="N327" s="125">
        <v>44183</v>
      </c>
      <c r="O327" s="80">
        <v>1</v>
      </c>
      <c r="P327" s="81">
        <f t="shared" si="140"/>
        <v>1363</v>
      </c>
      <c r="Q327" s="83"/>
      <c r="R327" s="83"/>
      <c r="S327" s="83"/>
      <c r="T327" s="83"/>
      <c r="U327" s="83"/>
      <c r="V327" s="83"/>
      <c r="W327" s="347">
        <v>6</v>
      </c>
      <c r="X327" s="82">
        <f t="shared" si="139"/>
        <v>8178</v>
      </c>
      <c r="Y327" s="37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</row>
    <row r="328" spans="1:39" ht="30.75" customHeight="1">
      <c r="A328" s="79">
        <v>14</v>
      </c>
      <c r="B328" s="343" t="s">
        <v>507</v>
      </c>
      <c r="C328" s="341" t="s">
        <v>38</v>
      </c>
      <c r="D328" s="345"/>
      <c r="E328" s="346">
        <v>128</v>
      </c>
      <c r="F328" s="347">
        <v>50</v>
      </c>
      <c r="G328" s="346">
        <v>6400</v>
      </c>
      <c r="H328" s="125"/>
      <c r="I328" s="126">
        <v>44188</v>
      </c>
      <c r="J328" s="344" t="s">
        <v>1819</v>
      </c>
      <c r="K328" s="347">
        <v>144</v>
      </c>
      <c r="L328" s="346"/>
      <c r="M328" s="83">
        <v>1426</v>
      </c>
      <c r="N328" s="125">
        <v>44183</v>
      </c>
      <c r="O328" s="80">
        <v>30</v>
      </c>
      <c r="P328" s="81">
        <f t="shared" si="140"/>
        <v>3840</v>
      </c>
      <c r="Q328" s="83"/>
      <c r="R328" s="83"/>
      <c r="S328" s="83"/>
      <c r="T328" s="83"/>
      <c r="U328" s="83"/>
      <c r="V328" s="83"/>
      <c r="W328" s="347">
        <v>20</v>
      </c>
      <c r="X328" s="82">
        <f t="shared" si="139"/>
        <v>2560</v>
      </c>
      <c r="Y328" s="37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</row>
    <row r="329" spans="1:39" ht="30.75" customHeight="1">
      <c r="A329" s="79">
        <v>15</v>
      </c>
      <c r="B329" s="343" t="s">
        <v>509</v>
      </c>
      <c r="C329" s="341" t="s">
        <v>38</v>
      </c>
      <c r="D329" s="345"/>
      <c r="E329" s="346">
        <v>1091</v>
      </c>
      <c r="F329" s="347">
        <v>7</v>
      </c>
      <c r="G329" s="346">
        <v>7637</v>
      </c>
      <c r="H329" s="125"/>
      <c r="I329" s="126">
        <v>44188</v>
      </c>
      <c r="J329" s="344" t="s">
        <v>1819</v>
      </c>
      <c r="K329" s="347">
        <v>18</v>
      </c>
      <c r="L329" s="346"/>
      <c r="M329" s="83">
        <v>1426</v>
      </c>
      <c r="N329" s="125">
        <v>44183</v>
      </c>
      <c r="O329" s="80">
        <v>1</v>
      </c>
      <c r="P329" s="81">
        <f t="shared" si="140"/>
        <v>1091</v>
      </c>
      <c r="Q329" s="83"/>
      <c r="R329" s="83"/>
      <c r="S329" s="83"/>
      <c r="T329" s="83"/>
      <c r="U329" s="83"/>
      <c r="V329" s="83"/>
      <c r="W329" s="347">
        <v>6</v>
      </c>
      <c r="X329" s="82">
        <f t="shared" si="139"/>
        <v>6546</v>
      </c>
      <c r="Y329" s="37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</row>
    <row r="330" spans="1:39" s="35" customFormat="1" ht="93" customHeight="1">
      <c r="A330" s="79">
        <v>16</v>
      </c>
      <c r="B330" s="175" t="s">
        <v>464</v>
      </c>
      <c r="C330" s="233" t="s">
        <v>530</v>
      </c>
      <c r="D330" s="282" t="s">
        <v>481</v>
      </c>
      <c r="E330" s="81">
        <v>157.85</v>
      </c>
      <c r="F330" s="80">
        <v>90</v>
      </c>
      <c r="G330" s="81">
        <f t="shared" si="130"/>
        <v>14206.5</v>
      </c>
      <c r="H330" s="219"/>
      <c r="I330" s="219"/>
      <c r="J330" s="286"/>
      <c r="K330" s="80"/>
      <c r="L330" s="346"/>
      <c r="M330" s="286" t="s">
        <v>500</v>
      </c>
      <c r="N330" s="219" t="s">
        <v>501</v>
      </c>
      <c r="O330" s="80">
        <f t="shared" ref="O330:O332" si="141">F330+K330-W330</f>
        <v>0</v>
      </c>
      <c r="P330" s="81">
        <f t="shared" ref="P330:P332" si="142">O330*E330</f>
        <v>0</v>
      </c>
      <c r="Q330" s="79"/>
      <c r="R330" s="79"/>
      <c r="S330" s="79"/>
      <c r="T330" s="79"/>
      <c r="U330" s="79"/>
      <c r="V330" s="79"/>
      <c r="W330" s="80">
        <v>90</v>
      </c>
      <c r="X330" s="82">
        <f t="shared" ref="X330:X332" si="143">W330*E330</f>
        <v>14206.5</v>
      </c>
      <c r="Y330" s="37" t="e">
        <f>G330+#REF!-P330-X330</f>
        <v>#REF!</v>
      </c>
      <c r="Z330" s="70"/>
      <c r="AA330" s="70"/>
      <c r="AB330" s="70"/>
      <c r="AC330" s="70"/>
      <c r="AD330" s="70"/>
      <c r="AE330" s="70"/>
      <c r="AF330" s="70"/>
      <c r="AG330" s="70"/>
      <c r="AH330" s="70"/>
      <c r="AI330" s="70"/>
      <c r="AJ330" s="70"/>
      <c r="AK330" s="70"/>
      <c r="AL330" s="70"/>
      <c r="AM330" s="70"/>
    </row>
    <row r="331" spans="1:39" s="35" customFormat="1" ht="36.75" customHeight="1">
      <c r="A331" s="79">
        <v>17</v>
      </c>
      <c r="B331" s="340" t="s">
        <v>1655</v>
      </c>
      <c r="C331" s="233" t="s">
        <v>531</v>
      </c>
      <c r="D331" s="81" t="s">
        <v>532</v>
      </c>
      <c r="E331" s="81" t="s">
        <v>533</v>
      </c>
      <c r="F331" s="80">
        <v>0</v>
      </c>
      <c r="G331" s="81">
        <f t="shared" si="130"/>
        <v>0</v>
      </c>
      <c r="H331" s="219" t="s">
        <v>534</v>
      </c>
      <c r="I331" s="219"/>
      <c r="J331" s="286"/>
      <c r="K331" s="80"/>
      <c r="L331" s="81"/>
      <c r="M331" s="286" t="s">
        <v>500</v>
      </c>
      <c r="N331" s="219" t="s">
        <v>501</v>
      </c>
      <c r="O331" s="80">
        <f t="shared" si="141"/>
        <v>0</v>
      </c>
      <c r="P331" s="81">
        <f t="shared" si="142"/>
        <v>0</v>
      </c>
      <c r="Q331" s="79"/>
      <c r="R331" s="79"/>
      <c r="S331" s="79"/>
      <c r="T331" s="79"/>
      <c r="U331" s="79"/>
      <c r="V331" s="79"/>
      <c r="W331" s="80">
        <v>0</v>
      </c>
      <c r="X331" s="82">
        <f t="shared" si="143"/>
        <v>0</v>
      </c>
      <c r="Y331" s="37">
        <f t="shared" si="109"/>
        <v>0</v>
      </c>
      <c r="Z331" s="70"/>
      <c r="AA331" s="70"/>
      <c r="AB331" s="70"/>
      <c r="AC331" s="70"/>
      <c r="AD331" s="70"/>
      <c r="AE331" s="70"/>
      <c r="AF331" s="70"/>
      <c r="AG331" s="70"/>
      <c r="AH331" s="70"/>
      <c r="AI331" s="70"/>
      <c r="AJ331" s="70"/>
      <c r="AK331" s="70"/>
      <c r="AL331" s="70"/>
      <c r="AM331" s="70"/>
    </row>
    <row r="332" spans="1:39" s="35" customFormat="1" ht="34.5" customHeight="1">
      <c r="A332" s="79">
        <v>18</v>
      </c>
      <c r="B332" s="175" t="s">
        <v>1030</v>
      </c>
      <c r="C332" s="233" t="s">
        <v>13</v>
      </c>
      <c r="D332" s="81" t="s">
        <v>536</v>
      </c>
      <c r="E332" s="81">
        <v>143</v>
      </c>
      <c r="F332" s="80">
        <v>300</v>
      </c>
      <c r="G332" s="81">
        <f t="shared" si="130"/>
        <v>42900</v>
      </c>
      <c r="H332" s="219" t="s">
        <v>537</v>
      </c>
      <c r="I332" s="219"/>
      <c r="J332" s="286"/>
      <c r="K332" s="80"/>
      <c r="L332" s="81"/>
      <c r="M332" s="286" t="s">
        <v>500</v>
      </c>
      <c r="N332" s="219" t="s">
        <v>501</v>
      </c>
      <c r="O332" s="80">
        <f t="shared" si="141"/>
        <v>0</v>
      </c>
      <c r="P332" s="81">
        <f t="shared" si="142"/>
        <v>0</v>
      </c>
      <c r="Q332" s="79"/>
      <c r="R332" s="79"/>
      <c r="S332" s="79"/>
      <c r="T332" s="79"/>
      <c r="U332" s="79"/>
      <c r="V332" s="79"/>
      <c r="W332" s="80">
        <v>300</v>
      </c>
      <c r="X332" s="82">
        <f t="shared" si="143"/>
        <v>42900</v>
      </c>
      <c r="Y332" s="37">
        <f t="shared" si="109"/>
        <v>0</v>
      </c>
      <c r="Z332" s="70"/>
      <c r="AA332" s="70"/>
      <c r="AB332" s="70"/>
      <c r="AC332" s="70"/>
      <c r="AD332" s="70"/>
      <c r="AE332" s="70"/>
      <c r="AF332" s="70"/>
      <c r="AG332" s="70"/>
      <c r="AH332" s="70"/>
      <c r="AI332" s="70"/>
      <c r="AJ332" s="70"/>
      <c r="AK332" s="70"/>
      <c r="AL332" s="70"/>
      <c r="AM332" s="70"/>
    </row>
    <row r="333" spans="1:39" s="29" customFormat="1" ht="31.5" customHeight="1">
      <c r="A333" s="300"/>
      <c r="B333" s="167" t="s">
        <v>33</v>
      </c>
      <c r="C333" s="138"/>
      <c r="D333" s="168"/>
      <c r="E333" s="168"/>
      <c r="F333" s="141"/>
      <c r="G333" s="168">
        <f>SUM(G315:G332)</f>
        <v>1611724.65</v>
      </c>
      <c r="H333" s="170"/>
      <c r="I333" s="170"/>
      <c r="J333" s="301"/>
      <c r="K333" s="141"/>
      <c r="L333" s="168">
        <f>SUM(L315:L332)</f>
        <v>0</v>
      </c>
      <c r="M333" s="301"/>
      <c r="N333" s="170"/>
      <c r="O333" s="141"/>
      <c r="P333" s="168">
        <f>SUM(P315:P332)</f>
        <v>494727.14999999997</v>
      </c>
      <c r="Q333" s="302"/>
      <c r="R333" s="18"/>
      <c r="S333" s="18"/>
      <c r="T333" s="18"/>
      <c r="U333" s="141"/>
      <c r="V333" s="18"/>
      <c r="W333" s="141"/>
      <c r="X333" s="168">
        <f>SUM(X315:X332)</f>
        <v>1116997.5</v>
      </c>
      <c r="Y333" s="37">
        <f t="shared" si="109"/>
        <v>0</v>
      </c>
      <c r="Z333" s="41"/>
      <c r="AA333" s="41"/>
      <c r="AB333" s="41"/>
      <c r="AC333" s="41"/>
      <c r="AD333" s="41"/>
      <c r="AE333" s="41"/>
      <c r="AF333" s="41"/>
      <c r="AG333" s="41"/>
      <c r="AH333" s="41"/>
      <c r="AI333" s="41"/>
      <c r="AJ333" s="41"/>
      <c r="AK333" s="41"/>
      <c r="AL333" s="41"/>
      <c r="AM333" s="41"/>
    </row>
    <row r="334" spans="1:39" s="29" customFormat="1" ht="29.25" customHeight="1">
      <c r="A334" s="769" t="s">
        <v>220</v>
      </c>
      <c r="B334" s="769"/>
      <c r="C334" s="769"/>
      <c r="D334" s="769"/>
      <c r="E334" s="769"/>
      <c r="F334" s="769"/>
      <c r="G334" s="769"/>
      <c r="H334" s="769"/>
      <c r="I334" s="769"/>
      <c r="J334" s="769"/>
      <c r="K334" s="769"/>
      <c r="L334" s="769"/>
      <c r="M334" s="769"/>
      <c r="N334" s="769"/>
      <c r="O334" s="769"/>
      <c r="P334" s="769"/>
      <c r="Q334" s="769"/>
      <c r="R334" s="769"/>
      <c r="S334" s="769"/>
      <c r="T334" s="769"/>
      <c r="U334" s="769"/>
      <c r="V334" s="769"/>
      <c r="W334" s="769"/>
      <c r="X334" s="769"/>
      <c r="Y334" s="37">
        <f t="shared" si="109"/>
        <v>0</v>
      </c>
      <c r="Z334" s="41"/>
      <c r="AA334" s="41"/>
      <c r="AB334" s="41"/>
      <c r="AC334" s="41"/>
      <c r="AD334" s="41"/>
      <c r="AE334" s="41"/>
      <c r="AF334" s="41"/>
      <c r="AG334" s="41"/>
      <c r="AH334" s="41"/>
      <c r="AI334" s="41"/>
      <c r="AJ334" s="41"/>
      <c r="AK334" s="41"/>
      <c r="AL334" s="41"/>
      <c r="AM334" s="41"/>
    </row>
    <row r="335" spans="1:39" s="35" customFormat="1" ht="57.75" customHeight="1">
      <c r="A335" s="79">
        <v>1</v>
      </c>
      <c r="B335" s="243" t="s">
        <v>1233</v>
      </c>
      <c r="C335" s="233" t="s">
        <v>119</v>
      </c>
      <c r="D335" s="81"/>
      <c r="E335" s="81">
        <v>33000</v>
      </c>
      <c r="F335" s="80">
        <v>1</v>
      </c>
      <c r="G335" s="81">
        <f t="shared" ref="G335:G340" si="144">E335*F335</f>
        <v>33000</v>
      </c>
      <c r="H335" s="219"/>
      <c r="I335" s="219"/>
      <c r="J335" s="286"/>
      <c r="K335" s="80"/>
      <c r="L335" s="81"/>
      <c r="M335" s="286">
        <v>248</v>
      </c>
      <c r="N335" s="219">
        <v>43893</v>
      </c>
      <c r="O335" s="80">
        <f t="shared" ref="O335:O340" si="145">F335+K335-W335</f>
        <v>0</v>
      </c>
      <c r="P335" s="81">
        <f t="shared" ref="P335:P340" si="146">O335*E335</f>
        <v>0</v>
      </c>
      <c r="Q335" s="79"/>
      <c r="R335" s="79"/>
      <c r="S335" s="79"/>
      <c r="T335" s="79"/>
      <c r="U335" s="79"/>
      <c r="V335" s="79"/>
      <c r="W335" s="80">
        <v>1</v>
      </c>
      <c r="X335" s="82">
        <f t="shared" ref="X335:X340" si="147">W335*E335</f>
        <v>33000</v>
      </c>
      <c r="Y335" s="37">
        <f t="shared" si="109"/>
        <v>0</v>
      </c>
      <c r="Z335" s="70"/>
      <c r="AA335" s="70"/>
      <c r="AB335" s="70"/>
      <c r="AC335" s="70"/>
      <c r="AD335" s="70"/>
      <c r="AE335" s="70"/>
      <c r="AF335" s="70"/>
      <c r="AG335" s="70"/>
      <c r="AH335" s="70"/>
      <c r="AI335" s="70"/>
      <c r="AJ335" s="70"/>
      <c r="AK335" s="70"/>
      <c r="AL335" s="70"/>
      <c r="AM335" s="70"/>
    </row>
    <row r="336" spans="1:39" s="35" customFormat="1" ht="45.75" customHeight="1">
      <c r="A336" s="79">
        <v>2</v>
      </c>
      <c r="B336" s="243" t="s">
        <v>1235</v>
      </c>
      <c r="C336" s="233" t="s">
        <v>119</v>
      </c>
      <c r="D336" s="81"/>
      <c r="E336" s="81">
        <v>23700</v>
      </c>
      <c r="F336" s="80">
        <v>5</v>
      </c>
      <c r="G336" s="81">
        <f t="shared" ref="G336" si="148">E336*F336</f>
        <v>118500</v>
      </c>
      <c r="H336" s="219"/>
      <c r="I336" s="219"/>
      <c r="J336" s="286"/>
      <c r="K336" s="80"/>
      <c r="L336" s="81"/>
      <c r="M336" s="286">
        <v>248</v>
      </c>
      <c r="N336" s="219">
        <v>43893</v>
      </c>
      <c r="O336" s="80">
        <f t="shared" ref="O336" si="149">F336+K336-W336</f>
        <v>0</v>
      </c>
      <c r="P336" s="81">
        <f t="shared" ref="P336" si="150">O336*E336</f>
        <v>0</v>
      </c>
      <c r="Q336" s="79"/>
      <c r="R336" s="79"/>
      <c r="S336" s="79"/>
      <c r="T336" s="79"/>
      <c r="U336" s="79"/>
      <c r="V336" s="79"/>
      <c r="W336" s="80">
        <v>5</v>
      </c>
      <c r="X336" s="82">
        <f t="shared" ref="X336" si="151">W336*E336</f>
        <v>118500</v>
      </c>
      <c r="Y336" s="37">
        <f t="shared" si="109"/>
        <v>0</v>
      </c>
      <c r="Z336" s="70"/>
      <c r="AA336" s="70"/>
      <c r="AB336" s="70"/>
      <c r="AC336" s="70"/>
      <c r="AD336" s="70"/>
      <c r="AE336" s="70"/>
      <c r="AF336" s="70"/>
      <c r="AG336" s="70"/>
      <c r="AH336" s="70"/>
      <c r="AI336" s="70"/>
      <c r="AJ336" s="70"/>
      <c r="AK336" s="70"/>
      <c r="AL336" s="70"/>
      <c r="AM336" s="70"/>
    </row>
    <row r="337" spans="1:39" s="35" customFormat="1" ht="48.75" customHeight="1">
      <c r="A337" s="79">
        <v>3</v>
      </c>
      <c r="B337" s="243" t="s">
        <v>1236</v>
      </c>
      <c r="C337" s="233" t="s">
        <v>119</v>
      </c>
      <c r="D337" s="81"/>
      <c r="E337" s="81">
        <v>20437</v>
      </c>
      <c r="F337" s="80">
        <v>38</v>
      </c>
      <c r="G337" s="81">
        <f t="shared" ref="G337:G339" si="152">E337*F337</f>
        <v>776606</v>
      </c>
      <c r="H337" s="219"/>
      <c r="I337" s="219"/>
      <c r="J337" s="286"/>
      <c r="K337" s="80"/>
      <c r="L337" s="81"/>
      <c r="M337" s="286">
        <v>248</v>
      </c>
      <c r="N337" s="219">
        <v>43893</v>
      </c>
      <c r="O337" s="80">
        <f t="shared" ref="O337:O339" si="153">F337+K337-W337</f>
        <v>2</v>
      </c>
      <c r="P337" s="81">
        <f t="shared" ref="P337:P339" si="154">O337*E337</f>
        <v>40874</v>
      </c>
      <c r="Q337" s="79"/>
      <c r="R337" s="79"/>
      <c r="S337" s="79"/>
      <c r="T337" s="79"/>
      <c r="U337" s="79"/>
      <c r="V337" s="79"/>
      <c r="W337" s="80">
        <v>36</v>
      </c>
      <c r="X337" s="82">
        <f t="shared" ref="X337:X339" si="155">W337*E337</f>
        <v>735732</v>
      </c>
      <c r="Y337" s="37">
        <f t="shared" si="109"/>
        <v>0</v>
      </c>
      <c r="Z337" s="70"/>
      <c r="AA337" s="70"/>
      <c r="AB337" s="70"/>
      <c r="AC337" s="70"/>
      <c r="AD337" s="70"/>
      <c r="AE337" s="70"/>
      <c r="AF337" s="70"/>
      <c r="AG337" s="70"/>
      <c r="AH337" s="70"/>
      <c r="AI337" s="70"/>
      <c r="AJ337" s="70"/>
      <c r="AK337" s="70"/>
      <c r="AL337" s="70"/>
      <c r="AM337" s="70"/>
    </row>
    <row r="338" spans="1:39" s="35" customFormat="1" ht="36" customHeight="1">
      <c r="A338" s="79">
        <v>4</v>
      </c>
      <c r="B338" s="243" t="s">
        <v>1237</v>
      </c>
      <c r="C338" s="233" t="s">
        <v>119</v>
      </c>
      <c r="D338" s="81"/>
      <c r="E338" s="81">
        <v>18591.25</v>
      </c>
      <c r="F338" s="80">
        <v>10</v>
      </c>
      <c r="G338" s="81">
        <f t="shared" si="152"/>
        <v>185912.5</v>
      </c>
      <c r="H338" s="219"/>
      <c r="I338" s="219"/>
      <c r="J338" s="286"/>
      <c r="K338" s="80"/>
      <c r="L338" s="81"/>
      <c r="M338" s="286">
        <v>248</v>
      </c>
      <c r="N338" s="219">
        <v>43893</v>
      </c>
      <c r="O338" s="80">
        <f t="shared" si="153"/>
        <v>0</v>
      </c>
      <c r="P338" s="81">
        <f t="shared" si="154"/>
        <v>0</v>
      </c>
      <c r="Q338" s="79"/>
      <c r="R338" s="79"/>
      <c r="S338" s="79"/>
      <c r="T338" s="79"/>
      <c r="U338" s="79"/>
      <c r="V338" s="79"/>
      <c r="W338" s="80">
        <v>10</v>
      </c>
      <c r="X338" s="82">
        <f t="shared" si="155"/>
        <v>185912.5</v>
      </c>
      <c r="Y338" s="37">
        <f t="shared" si="109"/>
        <v>0</v>
      </c>
      <c r="Z338" s="70"/>
      <c r="AA338" s="70"/>
      <c r="AB338" s="70"/>
      <c r="AC338" s="70"/>
      <c r="AD338" s="70"/>
      <c r="AE338" s="70"/>
      <c r="AF338" s="70"/>
      <c r="AG338" s="70"/>
      <c r="AH338" s="70"/>
      <c r="AI338" s="70"/>
      <c r="AJ338" s="70"/>
      <c r="AK338" s="70"/>
      <c r="AL338" s="70"/>
      <c r="AM338" s="70"/>
    </row>
    <row r="339" spans="1:39" s="35" customFormat="1" ht="48.75" customHeight="1">
      <c r="A339" s="79">
        <v>5</v>
      </c>
      <c r="B339" s="243" t="s">
        <v>1234</v>
      </c>
      <c r="C339" s="233" t="s">
        <v>119</v>
      </c>
      <c r="D339" s="81"/>
      <c r="E339" s="81">
        <v>41730</v>
      </c>
      <c r="F339" s="80">
        <v>23</v>
      </c>
      <c r="G339" s="81">
        <f t="shared" si="152"/>
        <v>959790</v>
      </c>
      <c r="H339" s="219"/>
      <c r="I339" s="219"/>
      <c r="J339" s="286"/>
      <c r="K339" s="80"/>
      <c r="L339" s="81"/>
      <c r="M339" s="286">
        <v>248</v>
      </c>
      <c r="N339" s="219">
        <v>43893</v>
      </c>
      <c r="O339" s="80">
        <f t="shared" si="153"/>
        <v>1</v>
      </c>
      <c r="P339" s="81">
        <f t="shared" si="154"/>
        <v>41730</v>
      </c>
      <c r="Q339" s="79"/>
      <c r="R339" s="79"/>
      <c r="S339" s="79"/>
      <c r="T339" s="79"/>
      <c r="U339" s="79"/>
      <c r="V339" s="79"/>
      <c r="W339" s="80">
        <v>22</v>
      </c>
      <c r="X339" s="82">
        <f t="shared" si="155"/>
        <v>918060</v>
      </c>
      <c r="Y339" s="37">
        <f t="shared" si="109"/>
        <v>0</v>
      </c>
      <c r="Z339" s="70"/>
      <c r="AA339" s="70"/>
      <c r="AB339" s="70"/>
      <c r="AC339" s="70"/>
      <c r="AD339" s="70"/>
      <c r="AE339" s="70"/>
      <c r="AF339" s="70"/>
      <c r="AG339" s="70"/>
      <c r="AH339" s="70"/>
      <c r="AI339" s="70"/>
      <c r="AJ339" s="70"/>
      <c r="AK339" s="70"/>
      <c r="AL339" s="70"/>
      <c r="AM339" s="70"/>
    </row>
    <row r="340" spans="1:39" s="35" customFormat="1" ht="48.75" customHeight="1">
      <c r="A340" s="79">
        <v>6</v>
      </c>
      <c r="B340" s="243" t="s">
        <v>1234</v>
      </c>
      <c r="C340" s="233" t="s">
        <v>119</v>
      </c>
      <c r="D340" s="81"/>
      <c r="E340" s="81">
        <v>34114.6</v>
      </c>
      <c r="F340" s="80">
        <v>10</v>
      </c>
      <c r="G340" s="81">
        <f t="shared" si="144"/>
        <v>341146</v>
      </c>
      <c r="H340" s="219"/>
      <c r="I340" s="219"/>
      <c r="J340" s="286"/>
      <c r="K340" s="80"/>
      <c r="L340" s="81"/>
      <c r="M340" s="286">
        <v>248</v>
      </c>
      <c r="N340" s="219">
        <v>43893</v>
      </c>
      <c r="O340" s="80">
        <f t="shared" si="145"/>
        <v>0</v>
      </c>
      <c r="P340" s="81">
        <f t="shared" si="146"/>
        <v>0</v>
      </c>
      <c r="Q340" s="79"/>
      <c r="R340" s="79"/>
      <c r="S340" s="79"/>
      <c r="T340" s="79"/>
      <c r="U340" s="79"/>
      <c r="V340" s="79"/>
      <c r="W340" s="80">
        <v>10</v>
      </c>
      <c r="X340" s="82">
        <f t="shared" si="147"/>
        <v>341146</v>
      </c>
      <c r="Y340" s="37">
        <f t="shared" si="109"/>
        <v>0</v>
      </c>
      <c r="Z340" s="70"/>
      <c r="AA340" s="70"/>
      <c r="AB340" s="70"/>
      <c r="AC340" s="70"/>
      <c r="AD340" s="70"/>
      <c r="AE340" s="70"/>
      <c r="AF340" s="70"/>
      <c r="AG340" s="70"/>
      <c r="AH340" s="70"/>
      <c r="AI340" s="70"/>
      <c r="AJ340" s="70"/>
      <c r="AK340" s="70"/>
      <c r="AL340" s="70"/>
      <c r="AM340" s="70"/>
    </row>
    <row r="341" spans="1:39" s="35" customFormat="1" ht="22.5" customHeight="1">
      <c r="A341" s="79">
        <v>7</v>
      </c>
      <c r="B341" s="175" t="s">
        <v>523</v>
      </c>
      <c r="C341" s="233" t="s">
        <v>524</v>
      </c>
      <c r="D341" s="81"/>
      <c r="E341" s="81">
        <v>18764</v>
      </c>
      <c r="F341" s="80">
        <v>59</v>
      </c>
      <c r="G341" s="81">
        <f>F341*E341</f>
        <v>1107076</v>
      </c>
      <c r="H341" s="219"/>
      <c r="I341" s="219"/>
      <c r="J341" s="286"/>
      <c r="K341" s="80"/>
      <c r="L341" s="81"/>
      <c r="M341" s="286" t="s">
        <v>500</v>
      </c>
      <c r="N341" s="219">
        <v>44183</v>
      </c>
      <c r="O341" s="80">
        <f t="shared" ref="O341" si="156">F341+K341-W341</f>
        <v>6</v>
      </c>
      <c r="P341" s="81">
        <f t="shared" ref="P341" si="157">O341*E341</f>
        <v>112584</v>
      </c>
      <c r="Q341" s="79"/>
      <c r="R341" s="79"/>
      <c r="S341" s="79"/>
      <c r="T341" s="79"/>
      <c r="U341" s="79"/>
      <c r="V341" s="79"/>
      <c r="W341" s="80">
        <v>53</v>
      </c>
      <c r="X341" s="82">
        <f t="shared" ref="X341" si="158">W341*E341</f>
        <v>994492</v>
      </c>
      <c r="Y341" s="37">
        <f t="shared" si="109"/>
        <v>0</v>
      </c>
      <c r="Z341" s="70"/>
      <c r="AA341" s="70"/>
      <c r="AB341" s="70"/>
      <c r="AC341" s="70"/>
      <c r="AD341" s="70"/>
      <c r="AE341" s="70"/>
      <c r="AF341" s="70"/>
      <c r="AG341" s="70"/>
      <c r="AH341" s="70"/>
      <c r="AI341" s="70"/>
      <c r="AJ341" s="70"/>
      <c r="AK341" s="70"/>
      <c r="AL341" s="70"/>
      <c r="AM341" s="70"/>
    </row>
    <row r="342" spans="1:39" s="35" customFormat="1" ht="22.5" customHeight="1">
      <c r="A342" s="79">
        <v>8</v>
      </c>
      <c r="B342" s="175" t="s">
        <v>525</v>
      </c>
      <c r="C342" s="233" t="s">
        <v>0</v>
      </c>
      <c r="D342" s="81"/>
      <c r="E342" s="81">
        <v>454</v>
      </c>
      <c r="F342" s="80">
        <v>70</v>
      </c>
      <c r="G342" s="81">
        <f t="shared" ref="G342:G380" si="159">F342*E342</f>
        <v>31780</v>
      </c>
      <c r="H342" s="219"/>
      <c r="I342" s="219"/>
      <c r="J342" s="286"/>
      <c r="K342" s="80"/>
      <c r="L342" s="81"/>
      <c r="M342" s="286" t="s">
        <v>500</v>
      </c>
      <c r="N342" s="219">
        <v>44183</v>
      </c>
      <c r="O342" s="80">
        <f t="shared" ref="O342:O352" si="160">F342+K342-W342</f>
        <v>64</v>
      </c>
      <c r="P342" s="81">
        <f t="shared" ref="P342:P352" si="161">O342*E342</f>
        <v>29056</v>
      </c>
      <c r="Q342" s="79"/>
      <c r="R342" s="79"/>
      <c r="S342" s="79"/>
      <c r="T342" s="79"/>
      <c r="U342" s="79"/>
      <c r="V342" s="79"/>
      <c r="W342" s="80">
        <v>6</v>
      </c>
      <c r="X342" s="82">
        <f t="shared" ref="X342:X380" si="162">W342*E342</f>
        <v>2724</v>
      </c>
      <c r="Y342" s="37">
        <f t="shared" si="109"/>
        <v>0</v>
      </c>
      <c r="Z342" s="70"/>
      <c r="AA342" s="70"/>
      <c r="AB342" s="70"/>
      <c r="AC342" s="70"/>
      <c r="AD342" s="70"/>
      <c r="AE342" s="70"/>
      <c r="AF342" s="70"/>
      <c r="AG342" s="70"/>
      <c r="AH342" s="70"/>
      <c r="AI342" s="70"/>
      <c r="AJ342" s="70"/>
      <c r="AK342" s="70"/>
      <c r="AL342" s="70"/>
      <c r="AM342" s="70"/>
    </row>
    <row r="343" spans="1:39" s="35" customFormat="1" ht="22.5" customHeight="1">
      <c r="A343" s="79">
        <v>9</v>
      </c>
      <c r="B343" s="175" t="s">
        <v>526</v>
      </c>
      <c r="C343" s="233" t="s">
        <v>0</v>
      </c>
      <c r="D343" s="81"/>
      <c r="E343" s="81" t="s">
        <v>506</v>
      </c>
      <c r="F343" s="80">
        <v>55</v>
      </c>
      <c r="G343" s="81">
        <f t="shared" si="159"/>
        <v>74965</v>
      </c>
      <c r="H343" s="219"/>
      <c r="I343" s="219"/>
      <c r="J343" s="286"/>
      <c r="K343" s="80"/>
      <c r="L343" s="81"/>
      <c r="M343" s="286" t="s">
        <v>500</v>
      </c>
      <c r="N343" s="219">
        <v>44183</v>
      </c>
      <c r="O343" s="80">
        <f t="shared" si="160"/>
        <v>7</v>
      </c>
      <c r="P343" s="81">
        <f t="shared" si="161"/>
        <v>9541</v>
      </c>
      <c r="Q343" s="79"/>
      <c r="R343" s="79"/>
      <c r="S343" s="79"/>
      <c r="T343" s="79"/>
      <c r="U343" s="79"/>
      <c r="V343" s="79"/>
      <c r="W343" s="80">
        <v>48</v>
      </c>
      <c r="X343" s="82">
        <f t="shared" si="162"/>
        <v>65424</v>
      </c>
      <c r="Y343" s="37">
        <f t="shared" si="109"/>
        <v>0</v>
      </c>
      <c r="Z343" s="70"/>
      <c r="AA343" s="70"/>
      <c r="AB343" s="70"/>
      <c r="AC343" s="70"/>
      <c r="AD343" s="70"/>
      <c r="AE343" s="70"/>
      <c r="AF343" s="70"/>
      <c r="AG343" s="70"/>
      <c r="AH343" s="70"/>
      <c r="AI343" s="70"/>
      <c r="AJ343" s="70"/>
      <c r="AK343" s="70"/>
      <c r="AL343" s="70"/>
      <c r="AM343" s="70"/>
    </row>
    <row r="344" spans="1:39" s="35" customFormat="1" ht="22.5" customHeight="1">
      <c r="A344" s="79">
        <v>10</v>
      </c>
      <c r="B344" s="175" t="s">
        <v>507</v>
      </c>
      <c r="C344" s="233" t="s">
        <v>0</v>
      </c>
      <c r="D344" s="81"/>
      <c r="E344" s="81">
        <v>128</v>
      </c>
      <c r="F344" s="80">
        <v>12</v>
      </c>
      <c r="G344" s="81">
        <f t="shared" si="159"/>
        <v>1536</v>
      </c>
      <c r="H344" s="219"/>
      <c r="I344" s="219"/>
      <c r="J344" s="286"/>
      <c r="K344" s="80"/>
      <c r="L344" s="81"/>
      <c r="M344" s="286" t="s">
        <v>500</v>
      </c>
      <c r="N344" s="219">
        <v>44183</v>
      </c>
      <c r="O344" s="80">
        <f t="shared" si="160"/>
        <v>12</v>
      </c>
      <c r="P344" s="81">
        <f t="shared" si="161"/>
        <v>1536</v>
      </c>
      <c r="Q344" s="79"/>
      <c r="R344" s="79"/>
      <c r="S344" s="79"/>
      <c r="T344" s="79"/>
      <c r="U344" s="79"/>
      <c r="V344" s="79"/>
      <c r="W344" s="80">
        <v>0</v>
      </c>
      <c r="X344" s="82">
        <f t="shared" si="162"/>
        <v>0</v>
      </c>
      <c r="Y344" s="37">
        <f t="shared" si="109"/>
        <v>0</v>
      </c>
      <c r="Z344" s="70"/>
      <c r="AA344" s="70"/>
      <c r="AB344" s="70"/>
      <c r="AC344" s="70"/>
      <c r="AD344" s="70"/>
      <c r="AE344" s="70"/>
      <c r="AF344" s="70"/>
      <c r="AG344" s="70"/>
      <c r="AH344" s="70"/>
      <c r="AI344" s="70"/>
      <c r="AJ344" s="70"/>
      <c r="AK344" s="70"/>
      <c r="AL344" s="70"/>
      <c r="AM344" s="70"/>
    </row>
    <row r="345" spans="1:39" s="35" customFormat="1" ht="27" customHeight="1">
      <c r="A345" s="79">
        <v>11</v>
      </c>
      <c r="B345" s="175" t="s">
        <v>527</v>
      </c>
      <c r="C345" s="233" t="s">
        <v>0</v>
      </c>
      <c r="D345" s="81"/>
      <c r="E345" s="81">
        <v>1091</v>
      </c>
      <c r="F345" s="80">
        <v>67</v>
      </c>
      <c r="G345" s="81">
        <f t="shared" si="159"/>
        <v>73097</v>
      </c>
      <c r="H345" s="219"/>
      <c r="I345" s="219"/>
      <c r="J345" s="286"/>
      <c r="K345" s="80"/>
      <c r="L345" s="81"/>
      <c r="M345" s="286" t="s">
        <v>500</v>
      </c>
      <c r="N345" s="219">
        <v>44183</v>
      </c>
      <c r="O345" s="80">
        <f t="shared" si="160"/>
        <v>6</v>
      </c>
      <c r="P345" s="81">
        <f t="shared" si="161"/>
        <v>6546</v>
      </c>
      <c r="Q345" s="79"/>
      <c r="R345" s="79"/>
      <c r="S345" s="79"/>
      <c r="T345" s="79"/>
      <c r="U345" s="79"/>
      <c r="V345" s="79"/>
      <c r="W345" s="80">
        <v>61</v>
      </c>
      <c r="X345" s="82">
        <f t="shared" si="162"/>
        <v>66551</v>
      </c>
      <c r="Y345" s="37">
        <f t="shared" si="109"/>
        <v>0</v>
      </c>
      <c r="Z345" s="70"/>
      <c r="AA345" s="70"/>
      <c r="AB345" s="70"/>
      <c r="AC345" s="70"/>
      <c r="AD345" s="70"/>
      <c r="AE345" s="70"/>
      <c r="AF345" s="70"/>
      <c r="AG345" s="70"/>
      <c r="AH345" s="70"/>
      <c r="AI345" s="70"/>
      <c r="AJ345" s="70"/>
      <c r="AK345" s="70"/>
      <c r="AL345" s="70"/>
      <c r="AM345" s="70"/>
    </row>
    <row r="346" spans="1:39" s="35" customFormat="1" ht="22.5" customHeight="1">
      <c r="A346" s="79">
        <v>12</v>
      </c>
      <c r="B346" s="175" t="s">
        <v>528</v>
      </c>
      <c r="C346" s="233" t="s">
        <v>524</v>
      </c>
      <c r="D346" s="81"/>
      <c r="E346" s="81">
        <v>18764</v>
      </c>
      <c r="F346" s="80">
        <v>60</v>
      </c>
      <c r="G346" s="81">
        <f t="shared" si="159"/>
        <v>1125840</v>
      </c>
      <c r="H346" s="219"/>
      <c r="I346" s="219"/>
      <c r="J346" s="286"/>
      <c r="K346" s="80"/>
      <c r="L346" s="81"/>
      <c r="M346" s="286" t="s">
        <v>500</v>
      </c>
      <c r="N346" s="219">
        <v>44183</v>
      </c>
      <c r="O346" s="80">
        <f t="shared" si="160"/>
        <v>4</v>
      </c>
      <c r="P346" s="81">
        <f t="shared" si="161"/>
        <v>75056</v>
      </c>
      <c r="Q346" s="79"/>
      <c r="R346" s="79"/>
      <c r="S346" s="79"/>
      <c r="T346" s="79"/>
      <c r="U346" s="79"/>
      <c r="V346" s="79"/>
      <c r="W346" s="80">
        <v>56</v>
      </c>
      <c r="X346" s="82">
        <f t="shared" si="162"/>
        <v>1050784</v>
      </c>
      <c r="Y346" s="37">
        <f t="shared" si="109"/>
        <v>0</v>
      </c>
      <c r="Z346" s="70"/>
      <c r="AA346" s="70"/>
      <c r="AB346" s="70"/>
      <c r="AC346" s="70"/>
      <c r="AD346" s="70"/>
      <c r="AE346" s="70"/>
      <c r="AF346" s="70"/>
      <c r="AG346" s="70"/>
      <c r="AH346" s="70"/>
      <c r="AI346" s="70"/>
      <c r="AJ346" s="70"/>
      <c r="AK346" s="70"/>
      <c r="AL346" s="70"/>
      <c r="AM346" s="70"/>
    </row>
    <row r="347" spans="1:39" s="35" customFormat="1" ht="22.5" customHeight="1">
      <c r="A347" s="79">
        <v>13</v>
      </c>
      <c r="B347" s="175" t="s">
        <v>525</v>
      </c>
      <c r="C347" s="233" t="s">
        <v>0</v>
      </c>
      <c r="D347" s="81"/>
      <c r="E347" s="81">
        <v>454</v>
      </c>
      <c r="F347" s="80">
        <v>76</v>
      </c>
      <c r="G347" s="81">
        <f t="shared" si="159"/>
        <v>34504</v>
      </c>
      <c r="H347" s="219"/>
      <c r="I347" s="219"/>
      <c r="J347" s="286"/>
      <c r="K347" s="80"/>
      <c r="L347" s="81"/>
      <c r="M347" s="286" t="s">
        <v>500</v>
      </c>
      <c r="N347" s="219">
        <v>44183</v>
      </c>
      <c r="O347" s="80">
        <f t="shared" si="160"/>
        <v>0</v>
      </c>
      <c r="P347" s="81">
        <f t="shared" si="161"/>
        <v>0</v>
      </c>
      <c r="Q347" s="79"/>
      <c r="R347" s="79"/>
      <c r="S347" s="79"/>
      <c r="T347" s="79"/>
      <c r="U347" s="79"/>
      <c r="V347" s="79"/>
      <c r="W347" s="80">
        <v>76</v>
      </c>
      <c r="X347" s="82">
        <f t="shared" si="162"/>
        <v>34504</v>
      </c>
      <c r="Y347" s="37">
        <f t="shared" si="109"/>
        <v>0</v>
      </c>
      <c r="Z347" s="70"/>
      <c r="AA347" s="70"/>
      <c r="AB347" s="70"/>
      <c r="AC347" s="70"/>
      <c r="AD347" s="70"/>
      <c r="AE347" s="70"/>
      <c r="AF347" s="70"/>
      <c r="AG347" s="70"/>
      <c r="AH347" s="70"/>
      <c r="AI347" s="70"/>
      <c r="AJ347" s="70"/>
      <c r="AK347" s="70"/>
      <c r="AL347" s="70"/>
      <c r="AM347" s="70"/>
    </row>
    <row r="348" spans="1:39" s="35" customFormat="1" ht="22.5" customHeight="1">
      <c r="A348" s="79">
        <v>14</v>
      </c>
      <c r="B348" s="175" t="s">
        <v>529</v>
      </c>
      <c r="C348" s="233" t="s">
        <v>0</v>
      </c>
      <c r="D348" s="81"/>
      <c r="E348" s="81">
        <v>1363</v>
      </c>
      <c r="F348" s="80">
        <v>90</v>
      </c>
      <c r="G348" s="81">
        <f t="shared" si="159"/>
        <v>122670</v>
      </c>
      <c r="H348" s="219"/>
      <c r="I348" s="219"/>
      <c r="J348" s="286"/>
      <c r="K348" s="80"/>
      <c r="L348" s="81"/>
      <c r="M348" s="286" t="s">
        <v>500</v>
      </c>
      <c r="N348" s="219">
        <v>44183</v>
      </c>
      <c r="O348" s="80">
        <f t="shared" si="160"/>
        <v>0</v>
      </c>
      <c r="P348" s="81">
        <f t="shared" si="161"/>
        <v>0</v>
      </c>
      <c r="Q348" s="79"/>
      <c r="R348" s="79"/>
      <c r="S348" s="79"/>
      <c r="T348" s="79"/>
      <c r="U348" s="79"/>
      <c r="V348" s="79"/>
      <c r="W348" s="80">
        <v>90</v>
      </c>
      <c r="X348" s="82">
        <f t="shared" si="162"/>
        <v>122670</v>
      </c>
      <c r="Y348" s="37">
        <f t="shared" si="109"/>
        <v>0</v>
      </c>
      <c r="Z348" s="70"/>
      <c r="AA348" s="70"/>
      <c r="AB348" s="70"/>
      <c r="AC348" s="70"/>
      <c r="AD348" s="70"/>
      <c r="AE348" s="70"/>
      <c r="AF348" s="70"/>
      <c r="AG348" s="70"/>
      <c r="AH348" s="70"/>
      <c r="AI348" s="70"/>
      <c r="AJ348" s="70"/>
      <c r="AK348" s="70"/>
      <c r="AL348" s="70"/>
      <c r="AM348" s="70"/>
    </row>
    <row r="349" spans="1:39" s="35" customFormat="1" ht="22.5" customHeight="1">
      <c r="A349" s="79">
        <v>15</v>
      </c>
      <c r="B349" s="175" t="s">
        <v>507</v>
      </c>
      <c r="C349" s="233" t="s">
        <v>0</v>
      </c>
      <c r="D349" s="81"/>
      <c r="E349" s="81">
        <v>128</v>
      </c>
      <c r="F349" s="80">
        <v>720</v>
      </c>
      <c r="G349" s="81">
        <f t="shared" si="159"/>
        <v>92160</v>
      </c>
      <c r="H349" s="219"/>
      <c r="I349" s="219"/>
      <c r="J349" s="286"/>
      <c r="K349" s="80"/>
      <c r="L349" s="81"/>
      <c r="M349" s="286" t="s">
        <v>500</v>
      </c>
      <c r="N349" s="219">
        <v>44183</v>
      </c>
      <c r="O349" s="80">
        <f t="shared" si="160"/>
        <v>72</v>
      </c>
      <c r="P349" s="81">
        <f t="shared" si="161"/>
        <v>9216</v>
      </c>
      <c r="Q349" s="79"/>
      <c r="R349" s="79"/>
      <c r="S349" s="79"/>
      <c r="T349" s="79"/>
      <c r="U349" s="79"/>
      <c r="V349" s="79"/>
      <c r="W349" s="80">
        <v>648</v>
      </c>
      <c r="X349" s="82">
        <f t="shared" si="162"/>
        <v>82944</v>
      </c>
      <c r="Y349" s="37">
        <f t="shared" ref="Y349:Y461" si="163">G349+L349-P349-X349</f>
        <v>0</v>
      </c>
      <c r="Z349" s="70"/>
      <c r="AA349" s="70"/>
      <c r="AB349" s="70"/>
      <c r="AC349" s="70"/>
      <c r="AD349" s="70"/>
      <c r="AE349" s="70"/>
      <c r="AF349" s="70"/>
      <c r="AG349" s="70"/>
      <c r="AH349" s="70"/>
      <c r="AI349" s="70"/>
      <c r="AJ349" s="70"/>
      <c r="AK349" s="70"/>
      <c r="AL349" s="70"/>
      <c r="AM349" s="70"/>
    </row>
    <row r="350" spans="1:39" s="35" customFormat="1" ht="22.5" customHeight="1">
      <c r="A350" s="79">
        <v>16</v>
      </c>
      <c r="B350" s="175" t="s">
        <v>527</v>
      </c>
      <c r="C350" s="233" t="s">
        <v>0</v>
      </c>
      <c r="D350" s="81"/>
      <c r="E350" s="81" t="s">
        <v>510</v>
      </c>
      <c r="F350" s="80">
        <v>77</v>
      </c>
      <c r="G350" s="81">
        <f t="shared" si="159"/>
        <v>84007</v>
      </c>
      <c r="H350" s="219"/>
      <c r="I350" s="219"/>
      <c r="J350" s="286"/>
      <c r="K350" s="80"/>
      <c r="L350" s="81"/>
      <c r="M350" s="286" t="s">
        <v>500</v>
      </c>
      <c r="N350" s="219">
        <v>44183</v>
      </c>
      <c r="O350" s="80">
        <f t="shared" si="160"/>
        <v>0</v>
      </c>
      <c r="P350" s="81">
        <f t="shared" si="161"/>
        <v>0</v>
      </c>
      <c r="Q350" s="79"/>
      <c r="R350" s="79"/>
      <c r="S350" s="79"/>
      <c r="T350" s="79"/>
      <c r="U350" s="79"/>
      <c r="V350" s="79"/>
      <c r="W350" s="80">
        <v>77</v>
      </c>
      <c r="X350" s="82">
        <f t="shared" si="162"/>
        <v>84007</v>
      </c>
      <c r="Y350" s="37">
        <f t="shared" si="163"/>
        <v>0</v>
      </c>
      <c r="Z350" s="70"/>
      <c r="AA350" s="70"/>
      <c r="AB350" s="70"/>
      <c r="AC350" s="70"/>
      <c r="AD350" s="70"/>
      <c r="AE350" s="70"/>
      <c r="AF350" s="70"/>
      <c r="AG350" s="70"/>
      <c r="AH350" s="70"/>
      <c r="AI350" s="70"/>
      <c r="AJ350" s="70"/>
      <c r="AK350" s="70"/>
      <c r="AL350" s="70"/>
      <c r="AM350" s="70"/>
    </row>
    <row r="351" spans="1:39" s="35" customFormat="1" ht="88.5" customHeight="1">
      <c r="A351" s="79">
        <v>17</v>
      </c>
      <c r="B351" s="175" t="s">
        <v>464</v>
      </c>
      <c r="C351" s="233" t="s">
        <v>530</v>
      </c>
      <c r="D351" s="282" t="s">
        <v>481</v>
      </c>
      <c r="E351" s="81">
        <v>157.85</v>
      </c>
      <c r="F351" s="80">
        <v>250</v>
      </c>
      <c r="G351" s="81">
        <f t="shared" si="159"/>
        <v>39462.5</v>
      </c>
      <c r="H351" s="219"/>
      <c r="I351" s="219"/>
      <c r="J351" s="286"/>
      <c r="K351" s="80"/>
      <c r="L351" s="81"/>
      <c r="M351" s="286" t="s">
        <v>500</v>
      </c>
      <c r="N351" s="219">
        <v>44183</v>
      </c>
      <c r="O351" s="80">
        <f t="shared" si="160"/>
        <v>3</v>
      </c>
      <c r="P351" s="81">
        <f t="shared" si="161"/>
        <v>473.54999999999995</v>
      </c>
      <c r="Q351" s="79"/>
      <c r="R351" s="79"/>
      <c r="S351" s="79"/>
      <c r="T351" s="79"/>
      <c r="U351" s="79"/>
      <c r="V351" s="79"/>
      <c r="W351" s="80">
        <v>247</v>
      </c>
      <c r="X351" s="82">
        <f t="shared" si="162"/>
        <v>38988.949999999997</v>
      </c>
      <c r="Y351" s="37">
        <f t="shared" si="163"/>
        <v>0</v>
      </c>
      <c r="Z351" s="70"/>
      <c r="AA351" s="70"/>
      <c r="AB351" s="70"/>
      <c r="AC351" s="70"/>
      <c r="AD351" s="70"/>
      <c r="AE351" s="70"/>
      <c r="AF351" s="70"/>
      <c r="AG351" s="70"/>
      <c r="AH351" s="70"/>
      <c r="AI351" s="70"/>
      <c r="AJ351" s="70"/>
      <c r="AK351" s="70"/>
      <c r="AL351" s="70"/>
      <c r="AM351" s="70"/>
    </row>
    <row r="352" spans="1:39" s="35" customFormat="1" ht="30" customHeight="1">
      <c r="A352" s="79">
        <v>18</v>
      </c>
      <c r="B352" s="175" t="s">
        <v>1232</v>
      </c>
      <c r="C352" s="233" t="s">
        <v>531</v>
      </c>
      <c r="D352" s="81" t="s">
        <v>532</v>
      </c>
      <c r="E352" s="81" t="s">
        <v>533</v>
      </c>
      <c r="F352" s="80">
        <v>43</v>
      </c>
      <c r="G352" s="81">
        <f t="shared" si="159"/>
        <v>2484.54</v>
      </c>
      <c r="H352" s="219" t="s">
        <v>534</v>
      </c>
      <c r="I352" s="219"/>
      <c r="J352" s="286"/>
      <c r="K352" s="80"/>
      <c r="L352" s="81"/>
      <c r="M352" s="286" t="s">
        <v>500</v>
      </c>
      <c r="N352" s="219">
        <v>44183</v>
      </c>
      <c r="O352" s="80">
        <f t="shared" si="160"/>
        <v>24</v>
      </c>
      <c r="P352" s="81">
        <f t="shared" si="161"/>
        <v>1386.72</v>
      </c>
      <c r="Q352" s="79"/>
      <c r="R352" s="79"/>
      <c r="S352" s="79"/>
      <c r="T352" s="79"/>
      <c r="U352" s="79"/>
      <c r="V352" s="79"/>
      <c r="W352" s="80">
        <v>19</v>
      </c>
      <c r="X352" s="82">
        <f t="shared" si="162"/>
        <v>1097.82</v>
      </c>
      <c r="Y352" s="37">
        <f t="shared" si="163"/>
        <v>0</v>
      </c>
      <c r="Z352" s="70"/>
      <c r="AA352" s="70"/>
      <c r="AB352" s="70"/>
      <c r="AC352" s="70"/>
      <c r="AD352" s="70"/>
      <c r="AE352" s="70"/>
      <c r="AF352" s="70"/>
      <c r="AG352" s="70"/>
      <c r="AH352" s="70"/>
      <c r="AI352" s="70"/>
      <c r="AJ352" s="70"/>
      <c r="AK352" s="70"/>
      <c r="AL352" s="70"/>
      <c r="AM352" s="70"/>
    </row>
    <row r="353" spans="1:39" s="35" customFormat="1" ht="24" customHeight="1">
      <c r="A353" s="79">
        <v>19</v>
      </c>
      <c r="B353" s="175" t="s">
        <v>535</v>
      </c>
      <c r="C353" s="233" t="s">
        <v>13</v>
      </c>
      <c r="D353" s="81" t="s">
        <v>536</v>
      </c>
      <c r="E353" s="81">
        <v>143</v>
      </c>
      <c r="F353" s="80">
        <v>1000</v>
      </c>
      <c r="G353" s="81">
        <f t="shared" si="159"/>
        <v>143000</v>
      </c>
      <c r="H353" s="219" t="s">
        <v>537</v>
      </c>
      <c r="I353" s="219"/>
      <c r="J353" s="286"/>
      <c r="K353" s="80"/>
      <c r="L353" s="81"/>
      <c r="M353" s="286" t="s">
        <v>500</v>
      </c>
      <c r="N353" s="219">
        <v>44183</v>
      </c>
      <c r="O353" s="80">
        <f t="shared" ref="O353:O380" si="164">F353+K353-W353</f>
        <v>0</v>
      </c>
      <c r="P353" s="81">
        <f t="shared" ref="P353:P380" si="165">O353*E353</f>
        <v>0</v>
      </c>
      <c r="Q353" s="79"/>
      <c r="R353" s="79"/>
      <c r="S353" s="79"/>
      <c r="T353" s="79"/>
      <c r="U353" s="79"/>
      <c r="V353" s="79"/>
      <c r="W353" s="80">
        <v>1000</v>
      </c>
      <c r="X353" s="82">
        <f t="shared" si="162"/>
        <v>143000</v>
      </c>
      <c r="Y353" s="37">
        <f t="shared" si="163"/>
        <v>0</v>
      </c>
      <c r="Z353" s="70"/>
      <c r="AA353" s="70"/>
      <c r="AB353" s="70"/>
      <c r="AC353" s="70"/>
      <c r="AD353" s="70"/>
      <c r="AE353" s="70"/>
      <c r="AF353" s="70"/>
      <c r="AG353" s="70"/>
      <c r="AH353" s="70"/>
      <c r="AI353" s="70"/>
      <c r="AJ353" s="70"/>
      <c r="AK353" s="70"/>
      <c r="AL353" s="70"/>
      <c r="AM353" s="70"/>
    </row>
    <row r="354" spans="1:39" s="84" customFormat="1" ht="35.25" customHeight="1">
      <c r="A354" s="79">
        <v>20</v>
      </c>
      <c r="B354" s="243" t="s">
        <v>1238</v>
      </c>
      <c r="C354" s="341" t="s">
        <v>27</v>
      </c>
      <c r="D354" s="202"/>
      <c r="E354" s="202">
        <v>3193.95</v>
      </c>
      <c r="F354" s="204">
        <v>24</v>
      </c>
      <c r="G354" s="81">
        <f t="shared" si="159"/>
        <v>76654.799999999988</v>
      </c>
      <c r="H354" s="246"/>
      <c r="I354" s="201">
        <v>44182</v>
      </c>
      <c r="J354" s="200" t="s">
        <v>1239</v>
      </c>
      <c r="K354" s="245"/>
      <c r="L354" s="202"/>
      <c r="M354" s="204">
        <v>1344</v>
      </c>
      <c r="N354" s="201">
        <v>44167</v>
      </c>
      <c r="O354" s="80">
        <f t="shared" si="164"/>
        <v>7</v>
      </c>
      <c r="P354" s="81">
        <f t="shared" si="165"/>
        <v>22357.649999999998</v>
      </c>
      <c r="Q354" s="205"/>
      <c r="R354" s="204"/>
      <c r="S354" s="204"/>
      <c r="T354" s="202"/>
      <c r="U354" s="204"/>
      <c r="V354" s="204"/>
      <c r="W354" s="204">
        <v>17</v>
      </c>
      <c r="X354" s="82">
        <f t="shared" si="162"/>
        <v>54297.149999999994</v>
      </c>
      <c r="Y354" s="37">
        <f t="shared" si="163"/>
        <v>0</v>
      </c>
      <c r="Z354" s="70"/>
    </row>
    <row r="355" spans="1:39" s="84" customFormat="1" ht="35.25" customHeight="1">
      <c r="A355" s="79">
        <v>21</v>
      </c>
      <c r="B355" s="243" t="s">
        <v>1240</v>
      </c>
      <c r="C355" s="341" t="s">
        <v>27</v>
      </c>
      <c r="D355" s="202"/>
      <c r="E355" s="202">
        <v>3193.95</v>
      </c>
      <c r="F355" s="204">
        <v>28</v>
      </c>
      <c r="G355" s="81">
        <f t="shared" si="159"/>
        <v>89430.599999999991</v>
      </c>
      <c r="H355" s="246"/>
      <c r="I355" s="201">
        <v>44182</v>
      </c>
      <c r="J355" s="200" t="s">
        <v>1239</v>
      </c>
      <c r="K355" s="245"/>
      <c r="L355" s="202"/>
      <c r="M355" s="204">
        <v>1344</v>
      </c>
      <c r="N355" s="201">
        <v>44167</v>
      </c>
      <c r="O355" s="80">
        <f t="shared" si="164"/>
        <v>5</v>
      </c>
      <c r="P355" s="81">
        <f t="shared" si="165"/>
        <v>15969.75</v>
      </c>
      <c r="Q355" s="205"/>
      <c r="R355" s="204"/>
      <c r="S355" s="204"/>
      <c r="T355" s="202"/>
      <c r="U355" s="204"/>
      <c r="V355" s="204"/>
      <c r="W355" s="204">
        <v>23</v>
      </c>
      <c r="X355" s="82">
        <f t="shared" si="162"/>
        <v>73460.849999999991</v>
      </c>
      <c r="Y355" s="37">
        <f t="shared" si="163"/>
        <v>0</v>
      </c>
      <c r="Z355" s="70"/>
    </row>
    <row r="356" spans="1:39" s="84" customFormat="1" ht="54.75" customHeight="1">
      <c r="A356" s="79">
        <v>22</v>
      </c>
      <c r="B356" s="243" t="s">
        <v>1241</v>
      </c>
      <c r="C356" s="341" t="s">
        <v>27</v>
      </c>
      <c r="D356" s="202"/>
      <c r="E356" s="202">
        <v>3193.95</v>
      </c>
      <c r="F356" s="204">
        <v>2</v>
      </c>
      <c r="G356" s="81">
        <f t="shared" si="159"/>
        <v>6387.9</v>
      </c>
      <c r="H356" s="246"/>
      <c r="I356" s="201">
        <v>44182</v>
      </c>
      <c r="J356" s="200" t="s">
        <v>1239</v>
      </c>
      <c r="K356" s="245"/>
      <c r="L356" s="202"/>
      <c r="M356" s="204">
        <v>1344</v>
      </c>
      <c r="N356" s="201">
        <v>44167</v>
      </c>
      <c r="O356" s="80">
        <f t="shared" si="164"/>
        <v>2</v>
      </c>
      <c r="P356" s="81">
        <f t="shared" si="165"/>
        <v>6387.9</v>
      </c>
      <c r="Q356" s="205"/>
      <c r="R356" s="204"/>
      <c r="S356" s="204"/>
      <c r="T356" s="202"/>
      <c r="U356" s="204"/>
      <c r="V356" s="204"/>
      <c r="W356" s="204">
        <v>0</v>
      </c>
      <c r="X356" s="82">
        <f t="shared" si="162"/>
        <v>0</v>
      </c>
      <c r="Y356" s="37">
        <f t="shared" si="163"/>
        <v>0</v>
      </c>
      <c r="Z356" s="70"/>
    </row>
    <row r="357" spans="1:39" s="84" customFormat="1" ht="34.5" customHeight="1">
      <c r="A357" s="79">
        <v>23</v>
      </c>
      <c r="B357" s="243" t="s">
        <v>1242</v>
      </c>
      <c r="C357" s="341" t="s">
        <v>27</v>
      </c>
      <c r="D357" s="202"/>
      <c r="E357" s="202">
        <v>930.9</v>
      </c>
      <c r="F357" s="204">
        <v>12</v>
      </c>
      <c r="G357" s="81">
        <f t="shared" si="159"/>
        <v>11170.8</v>
      </c>
      <c r="H357" s="246"/>
      <c r="I357" s="201">
        <v>44182</v>
      </c>
      <c r="J357" s="200" t="s">
        <v>1239</v>
      </c>
      <c r="K357" s="245"/>
      <c r="L357" s="202"/>
      <c r="M357" s="204">
        <v>1344</v>
      </c>
      <c r="N357" s="201">
        <v>44167</v>
      </c>
      <c r="O357" s="80">
        <f t="shared" si="164"/>
        <v>12</v>
      </c>
      <c r="P357" s="81">
        <f t="shared" si="165"/>
        <v>11170.8</v>
      </c>
      <c r="Q357" s="205"/>
      <c r="R357" s="204"/>
      <c r="S357" s="204"/>
      <c r="T357" s="202"/>
      <c r="U357" s="204"/>
      <c r="V357" s="204"/>
      <c r="W357" s="204">
        <v>0</v>
      </c>
      <c r="X357" s="82">
        <f t="shared" si="162"/>
        <v>0</v>
      </c>
      <c r="Y357" s="37">
        <f t="shared" si="163"/>
        <v>0</v>
      </c>
      <c r="Z357" s="70"/>
    </row>
    <row r="358" spans="1:39" s="84" customFormat="1" ht="34.5" customHeight="1">
      <c r="A358" s="79">
        <v>24</v>
      </c>
      <c r="B358" s="243" t="s">
        <v>1243</v>
      </c>
      <c r="C358" s="341" t="s">
        <v>27</v>
      </c>
      <c r="D358" s="202"/>
      <c r="E358" s="202">
        <v>454.75</v>
      </c>
      <c r="F358" s="204">
        <v>50</v>
      </c>
      <c r="G358" s="81">
        <f t="shared" si="159"/>
        <v>22737.5</v>
      </c>
      <c r="H358" s="246"/>
      <c r="I358" s="201">
        <v>44182</v>
      </c>
      <c r="J358" s="200" t="s">
        <v>1239</v>
      </c>
      <c r="K358" s="245"/>
      <c r="L358" s="202"/>
      <c r="M358" s="204">
        <v>1344</v>
      </c>
      <c r="N358" s="201">
        <v>44167</v>
      </c>
      <c r="O358" s="80">
        <f t="shared" si="164"/>
        <v>18</v>
      </c>
      <c r="P358" s="81">
        <f t="shared" si="165"/>
        <v>8185.5</v>
      </c>
      <c r="Q358" s="205"/>
      <c r="R358" s="204"/>
      <c r="S358" s="204"/>
      <c r="T358" s="202"/>
      <c r="U358" s="204"/>
      <c r="V358" s="204"/>
      <c r="W358" s="204">
        <v>32</v>
      </c>
      <c r="X358" s="82">
        <f t="shared" si="162"/>
        <v>14552</v>
      </c>
      <c r="Y358" s="37">
        <f t="shared" si="163"/>
        <v>0</v>
      </c>
      <c r="Z358" s="70"/>
    </row>
    <row r="359" spans="1:39" s="84" customFormat="1" ht="34.5" customHeight="1">
      <c r="A359" s="79">
        <v>25</v>
      </c>
      <c r="B359" s="243" t="s">
        <v>1244</v>
      </c>
      <c r="C359" s="341" t="s">
        <v>27</v>
      </c>
      <c r="D359" s="202"/>
      <c r="E359" s="202">
        <v>396.97</v>
      </c>
      <c r="F359" s="204">
        <v>50</v>
      </c>
      <c r="G359" s="81">
        <f t="shared" si="159"/>
        <v>19848.5</v>
      </c>
      <c r="H359" s="246"/>
      <c r="I359" s="201">
        <v>44182</v>
      </c>
      <c r="J359" s="200" t="s">
        <v>1239</v>
      </c>
      <c r="K359" s="245"/>
      <c r="L359" s="202"/>
      <c r="M359" s="204">
        <v>1344</v>
      </c>
      <c r="N359" s="201">
        <v>44167</v>
      </c>
      <c r="O359" s="80">
        <f t="shared" si="164"/>
        <v>18</v>
      </c>
      <c r="P359" s="81">
        <f t="shared" si="165"/>
        <v>7145.4600000000009</v>
      </c>
      <c r="Q359" s="205"/>
      <c r="R359" s="204"/>
      <c r="S359" s="204"/>
      <c r="T359" s="202"/>
      <c r="U359" s="204"/>
      <c r="V359" s="204"/>
      <c r="W359" s="204">
        <v>32</v>
      </c>
      <c r="X359" s="82">
        <f t="shared" si="162"/>
        <v>12703.04</v>
      </c>
      <c r="Y359" s="37">
        <f t="shared" si="163"/>
        <v>0</v>
      </c>
      <c r="Z359" s="70"/>
    </row>
    <row r="360" spans="1:39" s="84" customFormat="1" ht="34.5" customHeight="1">
      <c r="A360" s="79">
        <v>26</v>
      </c>
      <c r="B360" s="243" t="s">
        <v>1245</v>
      </c>
      <c r="C360" s="341" t="s">
        <v>27</v>
      </c>
      <c r="D360" s="202"/>
      <c r="E360" s="202">
        <v>396.97</v>
      </c>
      <c r="F360" s="204">
        <v>50</v>
      </c>
      <c r="G360" s="81">
        <f t="shared" si="159"/>
        <v>19848.5</v>
      </c>
      <c r="H360" s="246"/>
      <c r="I360" s="201">
        <v>44182</v>
      </c>
      <c r="J360" s="200" t="s">
        <v>1239</v>
      </c>
      <c r="K360" s="245"/>
      <c r="L360" s="202"/>
      <c r="M360" s="204">
        <v>1344</v>
      </c>
      <c r="N360" s="201">
        <v>44167</v>
      </c>
      <c r="O360" s="80">
        <f t="shared" si="164"/>
        <v>18</v>
      </c>
      <c r="P360" s="81">
        <f t="shared" si="165"/>
        <v>7145.4600000000009</v>
      </c>
      <c r="Q360" s="205"/>
      <c r="R360" s="204"/>
      <c r="S360" s="204"/>
      <c r="T360" s="202"/>
      <c r="U360" s="204"/>
      <c r="V360" s="204"/>
      <c r="W360" s="204">
        <v>32</v>
      </c>
      <c r="X360" s="82">
        <f t="shared" si="162"/>
        <v>12703.04</v>
      </c>
      <c r="Y360" s="37">
        <f t="shared" si="163"/>
        <v>0</v>
      </c>
      <c r="Z360" s="70"/>
    </row>
    <row r="361" spans="1:39" s="84" customFormat="1" ht="34.5" customHeight="1">
      <c r="A361" s="79">
        <v>27</v>
      </c>
      <c r="B361" s="243" t="s">
        <v>1246</v>
      </c>
      <c r="C361" s="341" t="s">
        <v>27</v>
      </c>
      <c r="D361" s="202"/>
      <c r="E361" s="202">
        <v>2695.33</v>
      </c>
      <c r="F361" s="204">
        <v>47</v>
      </c>
      <c r="G361" s="81">
        <f t="shared" si="159"/>
        <v>126680.51</v>
      </c>
      <c r="H361" s="246"/>
      <c r="I361" s="201">
        <v>44182</v>
      </c>
      <c r="J361" s="200" t="s">
        <v>1239</v>
      </c>
      <c r="K361" s="245"/>
      <c r="L361" s="202"/>
      <c r="M361" s="204">
        <v>1344</v>
      </c>
      <c r="N361" s="201">
        <v>44167</v>
      </c>
      <c r="O361" s="80">
        <f t="shared" si="164"/>
        <v>18</v>
      </c>
      <c r="P361" s="81">
        <f t="shared" si="165"/>
        <v>48515.94</v>
      </c>
      <c r="Q361" s="205"/>
      <c r="R361" s="204"/>
      <c r="S361" s="204"/>
      <c r="T361" s="202"/>
      <c r="U361" s="204"/>
      <c r="V361" s="204"/>
      <c r="W361" s="204">
        <v>29</v>
      </c>
      <c r="X361" s="82">
        <f t="shared" si="162"/>
        <v>78164.569999999992</v>
      </c>
      <c r="Y361" s="37">
        <f t="shared" si="163"/>
        <v>0</v>
      </c>
      <c r="Z361" s="70"/>
    </row>
    <row r="362" spans="1:39" s="84" customFormat="1" ht="34.5" customHeight="1">
      <c r="A362" s="79">
        <v>28</v>
      </c>
      <c r="B362" s="243" t="s">
        <v>1247</v>
      </c>
      <c r="C362" s="341" t="s">
        <v>27</v>
      </c>
      <c r="D362" s="202"/>
      <c r="E362" s="202">
        <v>700.85</v>
      </c>
      <c r="F362" s="204">
        <v>12</v>
      </c>
      <c r="G362" s="81">
        <f t="shared" si="159"/>
        <v>8410.2000000000007</v>
      </c>
      <c r="H362" s="246"/>
      <c r="I362" s="201">
        <v>44182</v>
      </c>
      <c r="J362" s="200" t="s">
        <v>1239</v>
      </c>
      <c r="K362" s="245"/>
      <c r="L362" s="202"/>
      <c r="M362" s="204">
        <v>1344</v>
      </c>
      <c r="N362" s="201">
        <v>44167</v>
      </c>
      <c r="O362" s="80">
        <f t="shared" si="164"/>
        <v>12</v>
      </c>
      <c r="P362" s="81">
        <f t="shared" si="165"/>
        <v>8410.2000000000007</v>
      </c>
      <c r="Q362" s="205"/>
      <c r="R362" s="204"/>
      <c r="S362" s="204"/>
      <c r="T362" s="202"/>
      <c r="U362" s="204"/>
      <c r="V362" s="204"/>
      <c r="W362" s="204">
        <v>0</v>
      </c>
      <c r="X362" s="82">
        <f t="shared" si="162"/>
        <v>0</v>
      </c>
      <c r="Y362" s="37">
        <f t="shared" si="163"/>
        <v>0</v>
      </c>
      <c r="Z362" s="70"/>
    </row>
    <row r="363" spans="1:39" s="84" customFormat="1" ht="37.5" customHeight="1">
      <c r="A363" s="79">
        <v>29</v>
      </c>
      <c r="B363" s="243" t="s">
        <v>1248</v>
      </c>
      <c r="C363" s="341" t="s">
        <v>27</v>
      </c>
      <c r="D363" s="202"/>
      <c r="E363" s="202">
        <v>262.14999999999998</v>
      </c>
      <c r="F363" s="204">
        <v>50</v>
      </c>
      <c r="G363" s="81">
        <f t="shared" si="159"/>
        <v>13107.499999999998</v>
      </c>
      <c r="H363" s="246"/>
      <c r="I363" s="201">
        <v>44182</v>
      </c>
      <c r="J363" s="200" t="s">
        <v>1239</v>
      </c>
      <c r="K363" s="245"/>
      <c r="L363" s="202"/>
      <c r="M363" s="204">
        <v>1344</v>
      </c>
      <c r="N363" s="201">
        <v>44167</v>
      </c>
      <c r="O363" s="80">
        <f t="shared" si="164"/>
        <v>18</v>
      </c>
      <c r="P363" s="81">
        <f t="shared" si="165"/>
        <v>4718.7</v>
      </c>
      <c r="Q363" s="205"/>
      <c r="R363" s="204"/>
      <c r="S363" s="204"/>
      <c r="T363" s="202"/>
      <c r="U363" s="204"/>
      <c r="V363" s="204"/>
      <c r="W363" s="204">
        <v>32</v>
      </c>
      <c r="X363" s="82">
        <f t="shared" si="162"/>
        <v>8388.7999999999993</v>
      </c>
      <c r="Y363" s="37">
        <f t="shared" si="163"/>
        <v>0</v>
      </c>
      <c r="Z363" s="70"/>
    </row>
    <row r="364" spans="1:39" s="84" customFormat="1" ht="37.5" customHeight="1">
      <c r="A364" s="79">
        <v>30</v>
      </c>
      <c r="B364" s="243" t="s">
        <v>1249</v>
      </c>
      <c r="C364" s="341" t="s">
        <v>27</v>
      </c>
      <c r="D364" s="202"/>
      <c r="E364" s="202">
        <v>396.97</v>
      </c>
      <c r="F364" s="204">
        <v>50</v>
      </c>
      <c r="G364" s="81">
        <f t="shared" si="159"/>
        <v>19848.5</v>
      </c>
      <c r="H364" s="246"/>
      <c r="I364" s="201">
        <v>44182</v>
      </c>
      <c r="J364" s="200" t="s">
        <v>1239</v>
      </c>
      <c r="K364" s="245"/>
      <c r="L364" s="202"/>
      <c r="M364" s="204">
        <v>1344</v>
      </c>
      <c r="N364" s="201">
        <v>44167</v>
      </c>
      <c r="O364" s="80">
        <f t="shared" si="164"/>
        <v>18</v>
      </c>
      <c r="P364" s="81">
        <f t="shared" si="165"/>
        <v>7145.4600000000009</v>
      </c>
      <c r="Q364" s="205"/>
      <c r="R364" s="204"/>
      <c r="S364" s="204"/>
      <c r="T364" s="202"/>
      <c r="U364" s="204"/>
      <c r="V364" s="204"/>
      <c r="W364" s="204">
        <v>32</v>
      </c>
      <c r="X364" s="82">
        <f t="shared" si="162"/>
        <v>12703.04</v>
      </c>
      <c r="Y364" s="37">
        <f t="shared" si="163"/>
        <v>0</v>
      </c>
      <c r="Z364" s="70"/>
    </row>
    <row r="365" spans="1:39" s="84" customFormat="1" ht="37.5" customHeight="1">
      <c r="A365" s="79">
        <v>31</v>
      </c>
      <c r="B365" s="243" t="s">
        <v>1250</v>
      </c>
      <c r="C365" s="341" t="s">
        <v>27</v>
      </c>
      <c r="D365" s="202"/>
      <c r="E365" s="202">
        <v>326.35000000000002</v>
      </c>
      <c r="F365" s="204">
        <v>70</v>
      </c>
      <c r="G365" s="81">
        <f t="shared" si="159"/>
        <v>22844.5</v>
      </c>
      <c r="H365" s="246"/>
      <c r="I365" s="201">
        <v>44182</v>
      </c>
      <c r="J365" s="200" t="s">
        <v>1239</v>
      </c>
      <c r="K365" s="245"/>
      <c r="L365" s="202"/>
      <c r="M365" s="204">
        <v>1344</v>
      </c>
      <c r="N365" s="201">
        <v>44167</v>
      </c>
      <c r="O365" s="80">
        <f t="shared" si="164"/>
        <v>18</v>
      </c>
      <c r="P365" s="81">
        <f t="shared" si="165"/>
        <v>5874.3</v>
      </c>
      <c r="Q365" s="205"/>
      <c r="R365" s="204"/>
      <c r="S365" s="204"/>
      <c r="T365" s="202"/>
      <c r="U365" s="204"/>
      <c r="V365" s="204"/>
      <c r="W365" s="204">
        <v>52</v>
      </c>
      <c r="X365" s="82">
        <f t="shared" si="162"/>
        <v>16970.2</v>
      </c>
      <c r="Y365" s="37">
        <f t="shared" si="163"/>
        <v>0</v>
      </c>
      <c r="Z365" s="70"/>
    </row>
    <row r="366" spans="1:39" s="84" customFormat="1" ht="37.5" customHeight="1">
      <c r="A366" s="79">
        <v>32</v>
      </c>
      <c r="B366" s="243" t="s">
        <v>1251</v>
      </c>
      <c r="C366" s="341" t="s">
        <v>27</v>
      </c>
      <c r="D366" s="202"/>
      <c r="E366" s="202">
        <v>495.41</v>
      </c>
      <c r="F366" s="204">
        <v>94</v>
      </c>
      <c r="G366" s="81">
        <f t="shared" si="159"/>
        <v>46568.54</v>
      </c>
      <c r="H366" s="246"/>
      <c r="I366" s="201">
        <v>44182</v>
      </c>
      <c r="J366" s="200" t="s">
        <v>1239</v>
      </c>
      <c r="K366" s="245"/>
      <c r="L366" s="202"/>
      <c r="M366" s="204">
        <v>1344</v>
      </c>
      <c r="N366" s="201">
        <v>44167</v>
      </c>
      <c r="O366" s="80">
        <f t="shared" si="164"/>
        <v>14</v>
      </c>
      <c r="P366" s="81">
        <f t="shared" si="165"/>
        <v>6935.7400000000007</v>
      </c>
      <c r="Q366" s="205"/>
      <c r="R366" s="204"/>
      <c r="S366" s="204"/>
      <c r="T366" s="202"/>
      <c r="U366" s="204"/>
      <c r="V366" s="204"/>
      <c r="W366" s="204">
        <v>80</v>
      </c>
      <c r="X366" s="82">
        <f t="shared" si="162"/>
        <v>39632.800000000003</v>
      </c>
      <c r="Y366" s="37">
        <f t="shared" si="163"/>
        <v>0</v>
      </c>
      <c r="Z366" s="70"/>
    </row>
    <row r="367" spans="1:39" s="84" customFormat="1" ht="37.5" customHeight="1">
      <c r="A367" s="79">
        <v>33</v>
      </c>
      <c r="B367" s="243" t="s">
        <v>1252</v>
      </c>
      <c r="C367" s="341" t="s">
        <v>27</v>
      </c>
      <c r="D367" s="202"/>
      <c r="E367" s="202">
        <v>561.75</v>
      </c>
      <c r="F367" s="204">
        <v>70</v>
      </c>
      <c r="G367" s="81">
        <f t="shared" si="159"/>
        <v>39322.5</v>
      </c>
      <c r="H367" s="246"/>
      <c r="I367" s="201">
        <v>44182</v>
      </c>
      <c r="J367" s="200" t="s">
        <v>1239</v>
      </c>
      <c r="K367" s="245"/>
      <c r="L367" s="202"/>
      <c r="M367" s="204">
        <v>1344</v>
      </c>
      <c r="N367" s="201">
        <v>44167</v>
      </c>
      <c r="O367" s="80">
        <f t="shared" si="164"/>
        <v>18</v>
      </c>
      <c r="P367" s="81">
        <f t="shared" si="165"/>
        <v>10111.5</v>
      </c>
      <c r="Q367" s="205"/>
      <c r="R367" s="204"/>
      <c r="S367" s="204"/>
      <c r="T367" s="202"/>
      <c r="U367" s="204"/>
      <c r="V367" s="204"/>
      <c r="W367" s="204">
        <v>52</v>
      </c>
      <c r="X367" s="82">
        <f t="shared" si="162"/>
        <v>29211</v>
      </c>
      <c r="Y367" s="37">
        <f t="shared" si="163"/>
        <v>0</v>
      </c>
      <c r="Z367" s="70"/>
    </row>
    <row r="368" spans="1:39" s="84" customFormat="1" ht="37.5" customHeight="1">
      <c r="A368" s="79">
        <v>34</v>
      </c>
      <c r="B368" s="243" t="s">
        <v>1253</v>
      </c>
      <c r="C368" s="341" t="s">
        <v>27</v>
      </c>
      <c r="D368" s="202"/>
      <c r="E368" s="202">
        <v>169.06</v>
      </c>
      <c r="F368" s="204">
        <v>70</v>
      </c>
      <c r="G368" s="81">
        <f t="shared" si="159"/>
        <v>11834.2</v>
      </c>
      <c r="H368" s="246"/>
      <c r="I368" s="201">
        <v>44182</v>
      </c>
      <c r="J368" s="200" t="s">
        <v>1239</v>
      </c>
      <c r="K368" s="245"/>
      <c r="L368" s="202"/>
      <c r="M368" s="204">
        <v>1344</v>
      </c>
      <c r="N368" s="201">
        <v>44167</v>
      </c>
      <c r="O368" s="80">
        <f t="shared" si="164"/>
        <v>18</v>
      </c>
      <c r="P368" s="81">
        <f t="shared" si="165"/>
        <v>3043.08</v>
      </c>
      <c r="Q368" s="205"/>
      <c r="R368" s="204"/>
      <c r="S368" s="204"/>
      <c r="T368" s="202"/>
      <c r="U368" s="204"/>
      <c r="V368" s="204"/>
      <c r="W368" s="204">
        <v>52</v>
      </c>
      <c r="X368" s="82">
        <f t="shared" si="162"/>
        <v>8791.1200000000008</v>
      </c>
      <c r="Y368" s="37">
        <f t="shared" si="163"/>
        <v>0</v>
      </c>
      <c r="Z368" s="70"/>
    </row>
    <row r="369" spans="1:39" s="84" customFormat="1" ht="37.5" customHeight="1">
      <c r="A369" s="79">
        <v>35</v>
      </c>
      <c r="B369" s="243" t="s">
        <v>1254</v>
      </c>
      <c r="C369" s="341" t="s">
        <v>27</v>
      </c>
      <c r="D369" s="202"/>
      <c r="E369" s="202">
        <v>985.47</v>
      </c>
      <c r="F369" s="204">
        <v>70</v>
      </c>
      <c r="G369" s="81">
        <f t="shared" si="159"/>
        <v>68982.900000000009</v>
      </c>
      <c r="H369" s="246"/>
      <c r="I369" s="201">
        <v>44182</v>
      </c>
      <c r="J369" s="200" t="s">
        <v>1239</v>
      </c>
      <c r="K369" s="245"/>
      <c r="L369" s="202"/>
      <c r="M369" s="204">
        <v>1344</v>
      </c>
      <c r="N369" s="201">
        <v>44167</v>
      </c>
      <c r="O369" s="80">
        <f t="shared" si="164"/>
        <v>18</v>
      </c>
      <c r="P369" s="81">
        <f t="shared" si="165"/>
        <v>17738.46</v>
      </c>
      <c r="Q369" s="205"/>
      <c r="R369" s="204"/>
      <c r="S369" s="204"/>
      <c r="T369" s="202"/>
      <c r="U369" s="204"/>
      <c r="V369" s="204"/>
      <c r="W369" s="204">
        <v>52</v>
      </c>
      <c r="X369" s="82">
        <f t="shared" si="162"/>
        <v>51244.44</v>
      </c>
      <c r="Y369" s="37">
        <f t="shared" si="163"/>
        <v>0</v>
      </c>
      <c r="Z369" s="70"/>
    </row>
    <row r="370" spans="1:39" s="84" customFormat="1" ht="37.5" customHeight="1">
      <c r="A370" s="79">
        <v>36</v>
      </c>
      <c r="B370" s="243" t="s">
        <v>1238</v>
      </c>
      <c r="C370" s="341" t="s">
        <v>27</v>
      </c>
      <c r="D370" s="202"/>
      <c r="E370" s="202">
        <v>1797.6</v>
      </c>
      <c r="F370" s="204">
        <v>17</v>
      </c>
      <c r="G370" s="81">
        <f t="shared" si="159"/>
        <v>30559.199999999997</v>
      </c>
      <c r="H370" s="246"/>
      <c r="I370" s="201">
        <v>44182</v>
      </c>
      <c r="J370" s="200" t="s">
        <v>1239</v>
      </c>
      <c r="K370" s="245"/>
      <c r="L370" s="202"/>
      <c r="M370" s="204">
        <v>1344</v>
      </c>
      <c r="N370" s="201">
        <v>44167</v>
      </c>
      <c r="O370" s="80">
        <f t="shared" si="164"/>
        <v>5</v>
      </c>
      <c r="P370" s="81">
        <f t="shared" si="165"/>
        <v>8988</v>
      </c>
      <c r="Q370" s="205"/>
      <c r="R370" s="204"/>
      <c r="S370" s="204"/>
      <c r="T370" s="202"/>
      <c r="U370" s="204"/>
      <c r="V370" s="204"/>
      <c r="W370" s="204">
        <v>12</v>
      </c>
      <c r="X370" s="82">
        <f t="shared" si="162"/>
        <v>21571.199999999997</v>
      </c>
      <c r="Y370" s="37">
        <f t="shared" si="163"/>
        <v>0</v>
      </c>
      <c r="Z370" s="70"/>
    </row>
    <row r="371" spans="1:39" s="84" customFormat="1" ht="37.5" customHeight="1">
      <c r="A371" s="79">
        <v>37</v>
      </c>
      <c r="B371" s="243" t="s">
        <v>1242</v>
      </c>
      <c r="C371" s="341" t="s">
        <v>27</v>
      </c>
      <c r="D371" s="202"/>
      <c r="E371" s="202">
        <v>930.9</v>
      </c>
      <c r="F371" s="204">
        <v>10</v>
      </c>
      <c r="G371" s="81">
        <f t="shared" si="159"/>
        <v>9309</v>
      </c>
      <c r="H371" s="246"/>
      <c r="I371" s="201">
        <v>44182</v>
      </c>
      <c r="J371" s="200" t="s">
        <v>1239</v>
      </c>
      <c r="K371" s="245"/>
      <c r="L371" s="202"/>
      <c r="M371" s="204">
        <v>1344</v>
      </c>
      <c r="N371" s="201">
        <v>44167</v>
      </c>
      <c r="O371" s="80">
        <f t="shared" si="164"/>
        <v>6</v>
      </c>
      <c r="P371" s="81">
        <f t="shared" si="165"/>
        <v>5585.4</v>
      </c>
      <c r="Q371" s="205"/>
      <c r="R371" s="204"/>
      <c r="S371" s="204"/>
      <c r="T371" s="202"/>
      <c r="U371" s="204"/>
      <c r="V371" s="204"/>
      <c r="W371" s="204">
        <v>4</v>
      </c>
      <c r="X371" s="82">
        <f t="shared" si="162"/>
        <v>3723.6</v>
      </c>
      <c r="Y371" s="37">
        <f t="shared" si="163"/>
        <v>0</v>
      </c>
      <c r="Z371" s="70"/>
    </row>
    <row r="372" spans="1:39" s="84" customFormat="1" ht="37.5" customHeight="1">
      <c r="A372" s="79">
        <v>38</v>
      </c>
      <c r="B372" s="243" t="s">
        <v>1243</v>
      </c>
      <c r="C372" s="341" t="s">
        <v>27</v>
      </c>
      <c r="D372" s="202"/>
      <c r="E372" s="202">
        <v>454.75</v>
      </c>
      <c r="F372" s="204">
        <v>20</v>
      </c>
      <c r="G372" s="81">
        <f t="shared" si="159"/>
        <v>9095</v>
      </c>
      <c r="H372" s="246"/>
      <c r="I372" s="201">
        <v>44182</v>
      </c>
      <c r="J372" s="200" t="s">
        <v>1239</v>
      </c>
      <c r="K372" s="245"/>
      <c r="L372" s="202"/>
      <c r="M372" s="204">
        <v>1344</v>
      </c>
      <c r="N372" s="201">
        <v>44167</v>
      </c>
      <c r="O372" s="80">
        <f t="shared" si="164"/>
        <v>0</v>
      </c>
      <c r="P372" s="81">
        <f t="shared" si="165"/>
        <v>0</v>
      </c>
      <c r="Q372" s="205"/>
      <c r="R372" s="204"/>
      <c r="S372" s="204"/>
      <c r="T372" s="202"/>
      <c r="U372" s="204"/>
      <c r="V372" s="204"/>
      <c r="W372" s="204">
        <v>20</v>
      </c>
      <c r="X372" s="82">
        <f t="shared" si="162"/>
        <v>9095</v>
      </c>
      <c r="Y372" s="37">
        <f t="shared" si="163"/>
        <v>0</v>
      </c>
      <c r="Z372" s="70"/>
    </row>
    <row r="373" spans="1:39" s="84" customFormat="1" ht="37.5" customHeight="1">
      <c r="A373" s="79">
        <v>39</v>
      </c>
      <c r="B373" s="243" t="s">
        <v>1244</v>
      </c>
      <c r="C373" s="341" t="s">
        <v>27</v>
      </c>
      <c r="D373" s="202"/>
      <c r="E373" s="202">
        <v>396.97</v>
      </c>
      <c r="F373" s="204">
        <v>20</v>
      </c>
      <c r="G373" s="81">
        <f t="shared" si="159"/>
        <v>7939.4000000000005</v>
      </c>
      <c r="H373" s="246"/>
      <c r="I373" s="201">
        <v>44182</v>
      </c>
      <c r="J373" s="200" t="s">
        <v>1239</v>
      </c>
      <c r="K373" s="245"/>
      <c r="L373" s="202"/>
      <c r="M373" s="204">
        <v>1344</v>
      </c>
      <c r="N373" s="201">
        <v>44167</v>
      </c>
      <c r="O373" s="80">
        <f t="shared" si="164"/>
        <v>0</v>
      </c>
      <c r="P373" s="81">
        <f t="shared" si="165"/>
        <v>0</v>
      </c>
      <c r="Q373" s="205"/>
      <c r="R373" s="204"/>
      <c r="S373" s="204"/>
      <c r="T373" s="202"/>
      <c r="U373" s="204"/>
      <c r="V373" s="204"/>
      <c r="W373" s="204">
        <v>20</v>
      </c>
      <c r="X373" s="82">
        <f t="shared" si="162"/>
        <v>7939.4000000000005</v>
      </c>
      <c r="Y373" s="37">
        <f t="shared" si="163"/>
        <v>0</v>
      </c>
      <c r="Z373" s="70"/>
    </row>
    <row r="374" spans="1:39" s="84" customFormat="1" ht="37.5" customHeight="1">
      <c r="A374" s="79">
        <v>40</v>
      </c>
      <c r="B374" s="243" t="s">
        <v>1245</v>
      </c>
      <c r="C374" s="341" t="s">
        <v>27</v>
      </c>
      <c r="D374" s="202"/>
      <c r="E374" s="202">
        <v>396.97</v>
      </c>
      <c r="F374" s="204">
        <v>20</v>
      </c>
      <c r="G374" s="81">
        <f t="shared" si="159"/>
        <v>7939.4000000000005</v>
      </c>
      <c r="H374" s="246"/>
      <c r="I374" s="201">
        <v>44182</v>
      </c>
      <c r="J374" s="200" t="s">
        <v>1239</v>
      </c>
      <c r="K374" s="245"/>
      <c r="L374" s="202"/>
      <c r="M374" s="204">
        <v>1344</v>
      </c>
      <c r="N374" s="201">
        <v>44167</v>
      </c>
      <c r="O374" s="80">
        <f t="shared" si="164"/>
        <v>0</v>
      </c>
      <c r="P374" s="81">
        <f t="shared" si="165"/>
        <v>0</v>
      </c>
      <c r="Q374" s="205"/>
      <c r="R374" s="204"/>
      <c r="S374" s="204"/>
      <c r="T374" s="202"/>
      <c r="U374" s="204"/>
      <c r="V374" s="204"/>
      <c r="W374" s="204">
        <v>20</v>
      </c>
      <c r="X374" s="82">
        <f t="shared" si="162"/>
        <v>7939.4000000000005</v>
      </c>
      <c r="Y374" s="37">
        <f t="shared" si="163"/>
        <v>0</v>
      </c>
      <c r="Z374" s="70"/>
    </row>
    <row r="375" spans="1:39" s="84" customFormat="1" ht="37.5" customHeight="1">
      <c r="A375" s="79">
        <v>41</v>
      </c>
      <c r="B375" s="243" t="s">
        <v>1255</v>
      </c>
      <c r="C375" s="341" t="s">
        <v>27</v>
      </c>
      <c r="D375" s="202"/>
      <c r="E375" s="202">
        <v>2695.33</v>
      </c>
      <c r="F375" s="204">
        <v>48</v>
      </c>
      <c r="G375" s="81">
        <f t="shared" si="159"/>
        <v>129375.84</v>
      </c>
      <c r="H375" s="246"/>
      <c r="I375" s="201">
        <v>44182</v>
      </c>
      <c r="J375" s="200" t="s">
        <v>1239</v>
      </c>
      <c r="K375" s="245"/>
      <c r="L375" s="202"/>
      <c r="M375" s="204">
        <v>1344</v>
      </c>
      <c r="N375" s="201">
        <v>44167</v>
      </c>
      <c r="O375" s="80">
        <f t="shared" si="164"/>
        <v>0</v>
      </c>
      <c r="P375" s="81">
        <f t="shared" si="165"/>
        <v>0</v>
      </c>
      <c r="Q375" s="205"/>
      <c r="R375" s="204"/>
      <c r="S375" s="204"/>
      <c r="T375" s="202"/>
      <c r="U375" s="204"/>
      <c r="V375" s="204"/>
      <c r="W375" s="204">
        <v>48</v>
      </c>
      <c r="X375" s="82">
        <f t="shared" si="162"/>
        <v>129375.84</v>
      </c>
      <c r="Y375" s="37">
        <f t="shared" si="163"/>
        <v>0</v>
      </c>
      <c r="Z375" s="70"/>
    </row>
    <row r="376" spans="1:39" s="84" customFormat="1" ht="37.5" customHeight="1">
      <c r="A376" s="79">
        <v>42</v>
      </c>
      <c r="B376" s="243" t="s">
        <v>1247</v>
      </c>
      <c r="C376" s="341" t="s">
        <v>27</v>
      </c>
      <c r="D376" s="202"/>
      <c r="E376" s="202">
        <v>700.85</v>
      </c>
      <c r="F376" s="204">
        <v>10</v>
      </c>
      <c r="G376" s="81">
        <f t="shared" si="159"/>
        <v>7008.5</v>
      </c>
      <c r="H376" s="246"/>
      <c r="I376" s="201">
        <v>44182</v>
      </c>
      <c r="J376" s="200" t="s">
        <v>1239</v>
      </c>
      <c r="K376" s="245"/>
      <c r="L376" s="202"/>
      <c r="M376" s="204">
        <v>1344</v>
      </c>
      <c r="N376" s="201">
        <v>44167</v>
      </c>
      <c r="O376" s="80">
        <f t="shared" si="164"/>
        <v>6</v>
      </c>
      <c r="P376" s="81">
        <f t="shared" si="165"/>
        <v>4205.1000000000004</v>
      </c>
      <c r="Q376" s="205"/>
      <c r="R376" s="204"/>
      <c r="S376" s="204"/>
      <c r="T376" s="202"/>
      <c r="U376" s="204"/>
      <c r="V376" s="204"/>
      <c r="W376" s="204">
        <v>4</v>
      </c>
      <c r="X376" s="82">
        <f t="shared" si="162"/>
        <v>2803.4</v>
      </c>
      <c r="Y376" s="37">
        <f t="shared" si="163"/>
        <v>0</v>
      </c>
      <c r="Z376" s="70"/>
    </row>
    <row r="377" spans="1:39" s="84" customFormat="1" ht="30.75" customHeight="1">
      <c r="A377" s="79">
        <v>43</v>
      </c>
      <c r="B377" s="243" t="s">
        <v>1248</v>
      </c>
      <c r="C377" s="341" t="s">
        <v>27</v>
      </c>
      <c r="D377" s="202"/>
      <c r="E377" s="202">
        <v>262.14999999999998</v>
      </c>
      <c r="F377" s="204">
        <v>20</v>
      </c>
      <c r="G377" s="81">
        <f t="shared" si="159"/>
        <v>5243</v>
      </c>
      <c r="H377" s="246"/>
      <c r="I377" s="201">
        <v>44182</v>
      </c>
      <c r="J377" s="200" t="s">
        <v>1239</v>
      </c>
      <c r="K377" s="245"/>
      <c r="L377" s="202"/>
      <c r="M377" s="204">
        <v>1344</v>
      </c>
      <c r="N377" s="201">
        <v>44167</v>
      </c>
      <c r="O377" s="80">
        <f t="shared" si="164"/>
        <v>0</v>
      </c>
      <c r="P377" s="81">
        <f t="shared" si="165"/>
        <v>0</v>
      </c>
      <c r="Q377" s="205"/>
      <c r="R377" s="204"/>
      <c r="S377" s="204"/>
      <c r="T377" s="202"/>
      <c r="U377" s="204"/>
      <c r="V377" s="204"/>
      <c r="W377" s="204">
        <v>20</v>
      </c>
      <c r="X377" s="82">
        <f t="shared" si="162"/>
        <v>5243</v>
      </c>
      <c r="Y377" s="37">
        <f t="shared" si="163"/>
        <v>0</v>
      </c>
      <c r="Z377" s="70"/>
    </row>
    <row r="378" spans="1:39" s="84" customFormat="1" ht="35.25" customHeight="1">
      <c r="A378" s="79">
        <v>44</v>
      </c>
      <c r="B378" s="243" t="s">
        <v>1256</v>
      </c>
      <c r="C378" s="341" t="s">
        <v>27</v>
      </c>
      <c r="D378" s="202"/>
      <c r="E378" s="202">
        <v>422.65</v>
      </c>
      <c r="F378" s="204">
        <v>17</v>
      </c>
      <c r="G378" s="81">
        <f t="shared" si="159"/>
        <v>7185.0499999999993</v>
      </c>
      <c r="H378" s="246"/>
      <c r="I378" s="201">
        <v>44182</v>
      </c>
      <c r="J378" s="200" t="s">
        <v>1239</v>
      </c>
      <c r="K378" s="245"/>
      <c r="L378" s="202"/>
      <c r="M378" s="204">
        <v>1344</v>
      </c>
      <c r="N378" s="201">
        <v>44167</v>
      </c>
      <c r="O378" s="80">
        <f t="shared" si="164"/>
        <v>4</v>
      </c>
      <c r="P378" s="81">
        <f t="shared" si="165"/>
        <v>1690.6</v>
      </c>
      <c r="Q378" s="205"/>
      <c r="R378" s="204"/>
      <c r="S378" s="204"/>
      <c r="T378" s="202"/>
      <c r="U378" s="204"/>
      <c r="V378" s="204"/>
      <c r="W378" s="204">
        <v>13</v>
      </c>
      <c r="X378" s="82">
        <f t="shared" si="162"/>
        <v>5494.45</v>
      </c>
      <c r="Y378" s="37">
        <f t="shared" si="163"/>
        <v>0</v>
      </c>
      <c r="Z378" s="70"/>
    </row>
    <row r="379" spans="1:39" s="84" customFormat="1" ht="35.25" customHeight="1">
      <c r="A379" s="79">
        <v>45</v>
      </c>
      <c r="B379" s="243" t="s">
        <v>1257</v>
      </c>
      <c r="C379" s="341" t="s">
        <v>27</v>
      </c>
      <c r="D379" s="202"/>
      <c r="E379" s="202">
        <v>396.97</v>
      </c>
      <c r="F379" s="204">
        <v>20</v>
      </c>
      <c r="G379" s="81">
        <f t="shared" si="159"/>
        <v>7939.4000000000005</v>
      </c>
      <c r="H379" s="246"/>
      <c r="I379" s="201">
        <v>44182</v>
      </c>
      <c r="J379" s="200" t="s">
        <v>1239</v>
      </c>
      <c r="K379" s="245"/>
      <c r="L379" s="202"/>
      <c r="M379" s="204">
        <v>1344</v>
      </c>
      <c r="N379" s="201">
        <v>44167</v>
      </c>
      <c r="O379" s="80">
        <f t="shared" si="164"/>
        <v>0</v>
      </c>
      <c r="P379" s="81">
        <f t="shared" si="165"/>
        <v>0</v>
      </c>
      <c r="Q379" s="205"/>
      <c r="R379" s="204"/>
      <c r="S379" s="204"/>
      <c r="T379" s="202"/>
      <c r="U379" s="204"/>
      <c r="V379" s="204"/>
      <c r="W379" s="204">
        <v>20</v>
      </c>
      <c r="X379" s="82">
        <f t="shared" si="162"/>
        <v>7939.4000000000005</v>
      </c>
      <c r="Y379" s="37">
        <f t="shared" si="163"/>
        <v>0</v>
      </c>
      <c r="Z379" s="70"/>
    </row>
    <row r="380" spans="1:39" s="84" customFormat="1" ht="35.25" customHeight="1">
      <c r="A380" s="79">
        <v>46</v>
      </c>
      <c r="B380" s="243" t="s">
        <v>1258</v>
      </c>
      <c r="C380" s="341" t="s">
        <v>27</v>
      </c>
      <c r="D380" s="202"/>
      <c r="E380" s="202">
        <v>2728.5</v>
      </c>
      <c r="F380" s="204">
        <v>118</v>
      </c>
      <c r="G380" s="81">
        <f t="shared" si="159"/>
        <v>321963</v>
      </c>
      <c r="H380" s="246"/>
      <c r="I380" s="201">
        <v>44182</v>
      </c>
      <c r="J380" s="200" t="s">
        <v>1239</v>
      </c>
      <c r="K380" s="245"/>
      <c r="L380" s="202"/>
      <c r="M380" s="204">
        <v>1344</v>
      </c>
      <c r="N380" s="201">
        <v>44167</v>
      </c>
      <c r="O380" s="80">
        <f t="shared" si="164"/>
        <v>14</v>
      </c>
      <c r="P380" s="81">
        <f t="shared" si="165"/>
        <v>38199</v>
      </c>
      <c r="Q380" s="205"/>
      <c r="R380" s="204"/>
      <c r="S380" s="204"/>
      <c r="T380" s="202"/>
      <c r="U380" s="204"/>
      <c r="V380" s="204"/>
      <c r="W380" s="204">
        <v>104</v>
      </c>
      <c r="X380" s="82">
        <f t="shared" si="162"/>
        <v>283764</v>
      </c>
      <c r="Y380" s="37">
        <f t="shared" si="163"/>
        <v>0</v>
      </c>
      <c r="Z380" s="70"/>
    </row>
    <row r="381" spans="1:39" s="29" customFormat="1" ht="28.5" customHeight="1">
      <c r="A381" s="300"/>
      <c r="B381" s="167" t="s">
        <v>33</v>
      </c>
      <c r="C381" s="138"/>
      <c r="D381" s="168"/>
      <c r="E381" s="168"/>
      <c r="F381" s="141"/>
      <c r="G381" s="168">
        <f>SUM(G335:G380)</f>
        <v>6494771.2800000012</v>
      </c>
      <c r="H381" s="170"/>
      <c r="I381" s="170"/>
      <c r="J381" s="301"/>
      <c r="K381" s="141"/>
      <c r="L381" s="168">
        <f>SUM(L335:L353)</f>
        <v>0</v>
      </c>
      <c r="M381" s="301"/>
      <c r="N381" s="170"/>
      <c r="O381" s="141"/>
      <c r="P381" s="168">
        <f>SUM(P335:P380)</f>
        <v>577523.27000000014</v>
      </c>
      <c r="Q381" s="302"/>
      <c r="R381" s="18"/>
      <c r="S381" s="18"/>
      <c r="T381" s="18"/>
      <c r="U381" s="141"/>
      <c r="V381" s="18"/>
      <c r="W381" s="141"/>
      <c r="X381" s="168">
        <f>SUM(X335:X380)</f>
        <v>5917248.0100000026</v>
      </c>
      <c r="Y381" s="37">
        <f t="shared" si="163"/>
        <v>0</v>
      </c>
      <c r="Z381" s="41"/>
      <c r="AA381" s="41"/>
      <c r="AB381" s="41"/>
      <c r="AC381" s="41"/>
      <c r="AD381" s="41"/>
      <c r="AE381" s="41"/>
      <c r="AF381" s="41"/>
      <c r="AG381" s="41"/>
      <c r="AH381" s="41"/>
      <c r="AI381" s="41"/>
      <c r="AJ381" s="41"/>
      <c r="AK381" s="41"/>
      <c r="AL381" s="41"/>
      <c r="AM381" s="41"/>
    </row>
    <row r="382" spans="1:39" s="29" customFormat="1" ht="27.75" customHeight="1">
      <c r="A382" s="769" t="s">
        <v>214</v>
      </c>
      <c r="B382" s="769"/>
      <c r="C382" s="769"/>
      <c r="D382" s="769"/>
      <c r="E382" s="769"/>
      <c r="F382" s="769"/>
      <c r="G382" s="769"/>
      <c r="H382" s="769"/>
      <c r="I382" s="769"/>
      <c r="J382" s="769"/>
      <c r="K382" s="769"/>
      <c r="L382" s="769"/>
      <c r="M382" s="769"/>
      <c r="N382" s="769"/>
      <c r="O382" s="769"/>
      <c r="P382" s="769"/>
      <c r="Q382" s="769"/>
      <c r="R382" s="769"/>
      <c r="S382" s="769"/>
      <c r="T382" s="769"/>
      <c r="U382" s="769"/>
      <c r="V382" s="769"/>
      <c r="W382" s="769"/>
      <c r="X382" s="769"/>
      <c r="Y382" s="37">
        <f t="shared" si="163"/>
        <v>0</v>
      </c>
      <c r="Z382" s="41"/>
      <c r="AA382" s="41"/>
      <c r="AB382" s="41"/>
      <c r="AC382" s="41"/>
      <c r="AD382" s="41"/>
      <c r="AE382" s="41"/>
      <c r="AF382" s="41"/>
      <c r="AG382" s="41"/>
      <c r="AH382" s="41"/>
      <c r="AI382" s="41"/>
      <c r="AJ382" s="41"/>
      <c r="AK382" s="41"/>
      <c r="AL382" s="41"/>
      <c r="AM382" s="41"/>
    </row>
    <row r="383" spans="1:39" s="69" customFormat="1" ht="28.5" customHeight="1">
      <c r="A383" s="154">
        <v>1</v>
      </c>
      <c r="B383" s="262" t="s">
        <v>355</v>
      </c>
      <c r="C383" s="348" t="s">
        <v>13</v>
      </c>
      <c r="D383" s="151"/>
      <c r="E383" s="349">
        <v>582.08000000000004</v>
      </c>
      <c r="F383" s="95">
        <v>0</v>
      </c>
      <c r="G383" s="99">
        <f t="shared" ref="G383:G461" si="166">F383*E383</f>
        <v>0</v>
      </c>
      <c r="H383" s="194"/>
      <c r="I383" s="194"/>
      <c r="J383" s="151"/>
      <c r="K383" s="190"/>
      <c r="L383" s="99"/>
      <c r="M383" s="151">
        <v>1042</v>
      </c>
      <c r="N383" s="194">
        <v>44105</v>
      </c>
      <c r="O383" s="95">
        <f t="shared" ref="O383:O447" si="167">F383+K383-W383</f>
        <v>0</v>
      </c>
      <c r="P383" s="99">
        <f t="shared" ref="P383:P461" si="168">O383*E383</f>
        <v>0</v>
      </c>
      <c r="Q383" s="154"/>
      <c r="R383" s="154"/>
      <c r="S383" s="151"/>
      <c r="T383" s="154"/>
      <c r="U383" s="154"/>
      <c r="V383" s="154"/>
      <c r="W383" s="95">
        <v>0</v>
      </c>
      <c r="X383" s="196">
        <f t="shared" ref="X383:X461" si="169">W383*E383</f>
        <v>0</v>
      </c>
      <c r="Y383" s="85">
        <f t="shared" si="163"/>
        <v>0</v>
      </c>
      <c r="Z383" s="68"/>
      <c r="AA383" s="68"/>
      <c r="AB383" s="68"/>
      <c r="AC383" s="68"/>
      <c r="AD383" s="68"/>
      <c r="AE383" s="68"/>
      <c r="AF383" s="68"/>
      <c r="AG383" s="68"/>
      <c r="AH383" s="68"/>
      <c r="AI383" s="68"/>
      <c r="AJ383" s="68"/>
      <c r="AK383" s="68"/>
      <c r="AL383" s="68"/>
      <c r="AM383" s="68"/>
    </row>
    <row r="384" spans="1:39" s="69" customFormat="1" ht="28.5" customHeight="1">
      <c r="A384" s="154">
        <v>2</v>
      </c>
      <c r="B384" s="189" t="s">
        <v>355</v>
      </c>
      <c r="C384" s="350" t="s">
        <v>13</v>
      </c>
      <c r="D384" s="350"/>
      <c r="E384" s="349">
        <v>609.9</v>
      </c>
      <c r="F384" s="95">
        <v>937</v>
      </c>
      <c r="G384" s="99">
        <f t="shared" si="166"/>
        <v>571476.29999999993</v>
      </c>
      <c r="H384" s="351"/>
      <c r="I384" s="193"/>
      <c r="J384" s="191"/>
      <c r="K384" s="352"/>
      <c r="L384" s="99"/>
      <c r="M384" s="151">
        <v>1455</v>
      </c>
      <c r="N384" s="194">
        <v>44188</v>
      </c>
      <c r="O384" s="95">
        <f t="shared" si="167"/>
        <v>36</v>
      </c>
      <c r="P384" s="99">
        <f t="shared" si="168"/>
        <v>21956.399999999998</v>
      </c>
      <c r="Q384" s="154"/>
      <c r="R384" s="154"/>
      <c r="S384" s="95"/>
      <c r="T384" s="154"/>
      <c r="U384" s="154"/>
      <c r="V384" s="154"/>
      <c r="W384" s="95">
        <v>901</v>
      </c>
      <c r="X384" s="196">
        <f t="shared" si="169"/>
        <v>549519.9</v>
      </c>
      <c r="Y384" s="85">
        <f t="shared" si="163"/>
        <v>0</v>
      </c>
      <c r="Z384" s="68"/>
      <c r="AA384" s="68"/>
      <c r="AB384" s="68"/>
      <c r="AC384" s="68"/>
      <c r="AD384" s="68"/>
      <c r="AE384" s="68"/>
      <c r="AF384" s="68"/>
      <c r="AG384" s="68"/>
      <c r="AH384" s="68"/>
      <c r="AI384" s="68"/>
      <c r="AJ384" s="68"/>
      <c r="AK384" s="68"/>
      <c r="AL384" s="68"/>
      <c r="AM384" s="68"/>
    </row>
    <row r="385" spans="1:39" s="69" customFormat="1" ht="28.5" customHeight="1">
      <c r="A385" s="154">
        <v>3</v>
      </c>
      <c r="B385" s="189" t="s">
        <v>541</v>
      </c>
      <c r="C385" s="350" t="s">
        <v>13</v>
      </c>
      <c r="D385" s="350" t="s">
        <v>542</v>
      </c>
      <c r="E385" s="349">
        <v>14265.24</v>
      </c>
      <c r="F385" s="95">
        <v>523</v>
      </c>
      <c r="G385" s="99">
        <f t="shared" si="166"/>
        <v>7460720.5199999996</v>
      </c>
      <c r="H385" s="351" t="s">
        <v>543</v>
      </c>
      <c r="I385" s="193"/>
      <c r="J385" s="191"/>
      <c r="K385" s="352"/>
      <c r="L385" s="99"/>
      <c r="M385" s="151">
        <v>1042</v>
      </c>
      <c r="N385" s="194">
        <v>44105</v>
      </c>
      <c r="O385" s="95">
        <f t="shared" si="167"/>
        <v>137</v>
      </c>
      <c r="P385" s="99">
        <f t="shared" si="168"/>
        <v>1954337.88</v>
      </c>
      <c r="Q385" s="154"/>
      <c r="R385" s="154"/>
      <c r="S385" s="95"/>
      <c r="T385" s="154"/>
      <c r="U385" s="154"/>
      <c r="V385" s="154"/>
      <c r="W385" s="95">
        <v>386</v>
      </c>
      <c r="X385" s="196">
        <f t="shared" si="169"/>
        <v>5506382.6399999997</v>
      </c>
      <c r="Y385" s="85">
        <f t="shared" si="163"/>
        <v>0</v>
      </c>
      <c r="Z385" s="68"/>
      <c r="AA385" s="68"/>
      <c r="AB385" s="68"/>
      <c r="AC385" s="68"/>
      <c r="AD385" s="68"/>
      <c r="AE385" s="68"/>
      <c r="AF385" s="68"/>
      <c r="AG385" s="68"/>
      <c r="AH385" s="68"/>
      <c r="AI385" s="68"/>
      <c r="AJ385" s="68"/>
      <c r="AK385" s="68"/>
      <c r="AL385" s="68"/>
      <c r="AM385" s="68"/>
    </row>
    <row r="386" spans="1:39" s="69" customFormat="1" ht="28.5" customHeight="1">
      <c r="A386" s="154">
        <v>4</v>
      </c>
      <c r="B386" s="189" t="s">
        <v>356</v>
      </c>
      <c r="C386" s="350" t="s">
        <v>13</v>
      </c>
      <c r="D386" s="350" t="s">
        <v>357</v>
      </c>
      <c r="E386" s="349">
        <v>4128</v>
      </c>
      <c r="F386" s="95">
        <v>306</v>
      </c>
      <c r="G386" s="99">
        <f t="shared" si="166"/>
        <v>1263168</v>
      </c>
      <c r="H386" s="351">
        <v>45078</v>
      </c>
      <c r="I386" s="193"/>
      <c r="J386" s="191"/>
      <c r="K386" s="352"/>
      <c r="L386" s="99"/>
      <c r="M386" s="151">
        <v>1042</v>
      </c>
      <c r="N386" s="194">
        <v>44105</v>
      </c>
      <c r="O386" s="95">
        <f t="shared" si="167"/>
        <v>306</v>
      </c>
      <c r="P386" s="99">
        <f t="shared" si="168"/>
        <v>1263168</v>
      </c>
      <c r="Q386" s="154"/>
      <c r="R386" s="154"/>
      <c r="S386" s="95"/>
      <c r="T386" s="154"/>
      <c r="U386" s="154"/>
      <c r="V386" s="154"/>
      <c r="W386" s="95">
        <v>0</v>
      </c>
      <c r="X386" s="196">
        <f t="shared" si="169"/>
        <v>0</v>
      </c>
      <c r="Y386" s="85">
        <f t="shared" si="163"/>
        <v>0</v>
      </c>
      <c r="Z386" s="68"/>
      <c r="AA386" s="68"/>
      <c r="AB386" s="68"/>
      <c r="AC386" s="68"/>
      <c r="AD386" s="68"/>
      <c r="AE386" s="68"/>
      <c r="AF386" s="68"/>
      <c r="AG386" s="68"/>
      <c r="AH386" s="68"/>
      <c r="AI386" s="68"/>
      <c r="AJ386" s="68"/>
      <c r="AK386" s="68"/>
      <c r="AL386" s="68"/>
      <c r="AM386" s="68"/>
    </row>
    <row r="387" spans="1:39" s="69" customFormat="1" ht="28.5" customHeight="1">
      <c r="A387" s="154">
        <v>5</v>
      </c>
      <c r="B387" s="189" t="s">
        <v>356</v>
      </c>
      <c r="C387" s="350" t="s">
        <v>13</v>
      </c>
      <c r="D387" s="350" t="s">
        <v>544</v>
      </c>
      <c r="E387" s="349">
        <v>4128</v>
      </c>
      <c r="F387" s="95">
        <v>3459</v>
      </c>
      <c r="G387" s="99">
        <f t="shared" si="166"/>
        <v>14278752</v>
      </c>
      <c r="H387" s="351">
        <v>45108</v>
      </c>
      <c r="I387" s="193"/>
      <c r="J387" s="191"/>
      <c r="K387" s="352"/>
      <c r="L387" s="99"/>
      <c r="M387" s="151">
        <v>1042</v>
      </c>
      <c r="N387" s="194">
        <v>44105</v>
      </c>
      <c r="O387" s="95">
        <f t="shared" si="167"/>
        <v>98</v>
      </c>
      <c r="P387" s="99">
        <f t="shared" si="168"/>
        <v>404544</v>
      </c>
      <c r="Q387" s="154"/>
      <c r="R387" s="154"/>
      <c r="S387" s="95"/>
      <c r="T387" s="154"/>
      <c r="U387" s="154"/>
      <c r="V387" s="154"/>
      <c r="W387" s="95">
        <v>3361</v>
      </c>
      <c r="X387" s="196">
        <f t="shared" si="169"/>
        <v>13874208</v>
      </c>
      <c r="Y387" s="85">
        <f t="shared" si="163"/>
        <v>0</v>
      </c>
      <c r="Z387" s="68"/>
      <c r="AA387" s="68"/>
      <c r="AB387" s="68"/>
      <c r="AC387" s="68"/>
      <c r="AD387" s="68"/>
      <c r="AE387" s="68"/>
      <c r="AF387" s="68"/>
      <c r="AG387" s="68"/>
      <c r="AH387" s="68"/>
      <c r="AI387" s="68"/>
      <c r="AJ387" s="68"/>
      <c r="AK387" s="68"/>
      <c r="AL387" s="68"/>
      <c r="AM387" s="68"/>
    </row>
    <row r="388" spans="1:39" s="69" customFormat="1" ht="28.5" customHeight="1">
      <c r="A388" s="154">
        <v>6</v>
      </c>
      <c r="B388" s="189" t="s">
        <v>545</v>
      </c>
      <c r="C388" s="350" t="s">
        <v>13</v>
      </c>
      <c r="D388" s="350" t="s">
        <v>546</v>
      </c>
      <c r="E388" s="349">
        <v>3706.48</v>
      </c>
      <c r="F388" s="95">
        <v>502</v>
      </c>
      <c r="G388" s="99">
        <f t="shared" si="166"/>
        <v>1860652.96</v>
      </c>
      <c r="H388" s="351">
        <v>44735</v>
      </c>
      <c r="I388" s="193"/>
      <c r="J388" s="191"/>
      <c r="K388" s="352"/>
      <c r="L388" s="99"/>
      <c r="M388" s="151">
        <v>1455</v>
      </c>
      <c r="N388" s="194">
        <v>44188</v>
      </c>
      <c r="O388" s="95">
        <f t="shared" si="167"/>
        <v>84</v>
      </c>
      <c r="P388" s="99">
        <f t="shared" si="168"/>
        <v>311344.32</v>
      </c>
      <c r="Q388" s="154"/>
      <c r="R388" s="154"/>
      <c r="S388" s="95"/>
      <c r="T388" s="154"/>
      <c r="U388" s="154"/>
      <c r="V388" s="154"/>
      <c r="W388" s="95">
        <v>418</v>
      </c>
      <c r="X388" s="196">
        <f t="shared" si="169"/>
        <v>1549308.64</v>
      </c>
      <c r="Y388" s="85">
        <f t="shared" si="163"/>
        <v>0</v>
      </c>
      <c r="Z388" s="68"/>
      <c r="AA388" s="68"/>
      <c r="AB388" s="68"/>
      <c r="AC388" s="68"/>
      <c r="AD388" s="68"/>
      <c r="AE388" s="68"/>
      <c r="AF388" s="68"/>
      <c r="AG388" s="68"/>
      <c r="AH388" s="68"/>
      <c r="AI388" s="68"/>
      <c r="AJ388" s="68"/>
      <c r="AK388" s="68"/>
      <c r="AL388" s="68"/>
      <c r="AM388" s="68"/>
    </row>
    <row r="389" spans="1:39" s="69" customFormat="1" ht="28.5" customHeight="1">
      <c r="A389" s="154">
        <v>7</v>
      </c>
      <c r="B389" s="189" t="s">
        <v>547</v>
      </c>
      <c r="C389" s="350" t="s">
        <v>13</v>
      </c>
      <c r="D389" s="350" t="s">
        <v>548</v>
      </c>
      <c r="E389" s="349">
        <v>920.2</v>
      </c>
      <c r="F389" s="95">
        <v>183</v>
      </c>
      <c r="G389" s="99">
        <f t="shared" si="166"/>
        <v>168396.6</v>
      </c>
      <c r="H389" s="351">
        <v>45036</v>
      </c>
      <c r="I389" s="193"/>
      <c r="J389" s="191"/>
      <c r="K389" s="352"/>
      <c r="L389" s="99"/>
      <c r="M389" s="151">
        <v>1455</v>
      </c>
      <c r="N389" s="194">
        <v>44188</v>
      </c>
      <c r="O389" s="95">
        <f t="shared" si="167"/>
        <v>53</v>
      </c>
      <c r="P389" s="99">
        <f t="shared" si="168"/>
        <v>48770.600000000006</v>
      </c>
      <c r="Q389" s="154"/>
      <c r="R389" s="154"/>
      <c r="S389" s="95"/>
      <c r="T389" s="154"/>
      <c r="U389" s="154"/>
      <c r="V389" s="154"/>
      <c r="W389" s="95">
        <v>130</v>
      </c>
      <c r="X389" s="196">
        <f t="shared" si="169"/>
        <v>119626</v>
      </c>
      <c r="Y389" s="85">
        <f t="shared" si="163"/>
        <v>0</v>
      </c>
      <c r="Z389" s="68"/>
      <c r="AA389" s="68"/>
      <c r="AB389" s="68"/>
      <c r="AC389" s="68"/>
      <c r="AD389" s="68"/>
      <c r="AE389" s="68"/>
      <c r="AF389" s="68"/>
      <c r="AG389" s="68"/>
      <c r="AH389" s="68"/>
      <c r="AI389" s="68"/>
      <c r="AJ389" s="68"/>
      <c r="AK389" s="68"/>
      <c r="AL389" s="68"/>
      <c r="AM389" s="68"/>
    </row>
    <row r="390" spans="1:39" s="69" customFormat="1" ht="28.5" customHeight="1">
      <c r="A390" s="154">
        <v>8</v>
      </c>
      <c r="B390" s="189" t="s">
        <v>549</v>
      </c>
      <c r="C390" s="350" t="s">
        <v>13</v>
      </c>
      <c r="D390" s="350" t="s">
        <v>550</v>
      </c>
      <c r="E390" s="349">
        <v>3696.85</v>
      </c>
      <c r="F390" s="95">
        <v>300</v>
      </c>
      <c r="G390" s="99">
        <f t="shared" si="166"/>
        <v>1109055</v>
      </c>
      <c r="H390" s="351">
        <v>44927</v>
      </c>
      <c r="I390" s="193"/>
      <c r="J390" s="191"/>
      <c r="K390" s="352"/>
      <c r="L390" s="99"/>
      <c r="M390" s="151">
        <v>1455</v>
      </c>
      <c r="N390" s="194">
        <v>44188</v>
      </c>
      <c r="O390" s="95">
        <f t="shared" si="167"/>
        <v>0</v>
      </c>
      <c r="P390" s="99">
        <f t="shared" si="168"/>
        <v>0</v>
      </c>
      <c r="Q390" s="154"/>
      <c r="R390" s="154"/>
      <c r="S390" s="95"/>
      <c r="T390" s="154"/>
      <c r="U390" s="154"/>
      <c r="V390" s="154"/>
      <c r="W390" s="95">
        <v>300</v>
      </c>
      <c r="X390" s="196">
        <f t="shared" si="169"/>
        <v>1109055</v>
      </c>
      <c r="Y390" s="85">
        <f t="shared" si="163"/>
        <v>0</v>
      </c>
      <c r="Z390" s="68"/>
      <c r="AA390" s="68"/>
      <c r="AB390" s="68"/>
      <c r="AC390" s="68"/>
      <c r="AD390" s="68"/>
      <c r="AE390" s="68"/>
      <c r="AF390" s="68"/>
      <c r="AG390" s="68"/>
      <c r="AH390" s="68"/>
      <c r="AI390" s="68"/>
      <c r="AJ390" s="68"/>
      <c r="AK390" s="68"/>
      <c r="AL390" s="68"/>
      <c r="AM390" s="68"/>
    </row>
    <row r="391" spans="1:39" s="69" customFormat="1" ht="28.5" customHeight="1">
      <c r="A391" s="154">
        <v>9</v>
      </c>
      <c r="B391" s="189" t="s">
        <v>551</v>
      </c>
      <c r="C391" s="350" t="s">
        <v>13</v>
      </c>
      <c r="D391" s="350" t="s">
        <v>552</v>
      </c>
      <c r="E391" s="349">
        <v>915.92</v>
      </c>
      <c r="F391" s="95">
        <v>150</v>
      </c>
      <c r="G391" s="99">
        <f t="shared" si="166"/>
        <v>137388</v>
      </c>
      <c r="H391" s="351">
        <v>44927</v>
      </c>
      <c r="I391" s="193"/>
      <c r="J391" s="191"/>
      <c r="K391" s="352"/>
      <c r="L391" s="99"/>
      <c r="M391" s="151">
        <v>1455</v>
      </c>
      <c r="N391" s="194">
        <v>44188</v>
      </c>
      <c r="O391" s="95">
        <f t="shared" si="167"/>
        <v>0</v>
      </c>
      <c r="P391" s="99">
        <f t="shared" si="168"/>
        <v>0</v>
      </c>
      <c r="Q391" s="154"/>
      <c r="R391" s="154"/>
      <c r="S391" s="95"/>
      <c r="T391" s="154"/>
      <c r="U391" s="154"/>
      <c r="V391" s="154"/>
      <c r="W391" s="95">
        <v>150</v>
      </c>
      <c r="X391" s="196">
        <f t="shared" si="169"/>
        <v>137388</v>
      </c>
      <c r="Y391" s="85">
        <f t="shared" si="163"/>
        <v>0</v>
      </c>
      <c r="Z391" s="68"/>
      <c r="AA391" s="68"/>
      <c r="AB391" s="68"/>
      <c r="AC391" s="68"/>
      <c r="AD391" s="68"/>
      <c r="AE391" s="68"/>
      <c r="AF391" s="68"/>
      <c r="AG391" s="68"/>
      <c r="AH391" s="68"/>
      <c r="AI391" s="68"/>
      <c r="AJ391" s="68"/>
      <c r="AK391" s="68"/>
      <c r="AL391" s="68"/>
      <c r="AM391" s="68"/>
    </row>
    <row r="392" spans="1:39" s="69" customFormat="1" ht="28.5" customHeight="1">
      <c r="A392" s="154">
        <v>10</v>
      </c>
      <c r="B392" s="189" t="s">
        <v>553</v>
      </c>
      <c r="C392" s="350" t="s">
        <v>13</v>
      </c>
      <c r="D392" s="350" t="s">
        <v>554</v>
      </c>
      <c r="E392" s="349">
        <v>7599.14</v>
      </c>
      <c r="F392" s="95">
        <v>1</v>
      </c>
      <c r="G392" s="99">
        <f t="shared" si="166"/>
        <v>7599.14</v>
      </c>
      <c r="H392" s="351" t="s">
        <v>555</v>
      </c>
      <c r="I392" s="193"/>
      <c r="J392" s="191"/>
      <c r="K392" s="352"/>
      <c r="L392" s="99"/>
      <c r="M392" s="151">
        <v>1042</v>
      </c>
      <c r="N392" s="194">
        <v>44105</v>
      </c>
      <c r="O392" s="95">
        <f t="shared" si="167"/>
        <v>0</v>
      </c>
      <c r="P392" s="99">
        <f t="shared" si="168"/>
        <v>0</v>
      </c>
      <c r="Q392" s="154"/>
      <c r="R392" s="154"/>
      <c r="S392" s="95"/>
      <c r="T392" s="154"/>
      <c r="U392" s="154"/>
      <c r="V392" s="154"/>
      <c r="W392" s="95">
        <v>1</v>
      </c>
      <c r="X392" s="196">
        <f t="shared" si="169"/>
        <v>7599.14</v>
      </c>
      <c r="Y392" s="85">
        <f t="shared" si="163"/>
        <v>0</v>
      </c>
      <c r="Z392" s="68"/>
      <c r="AA392" s="68"/>
      <c r="AB392" s="68"/>
      <c r="AC392" s="68"/>
      <c r="AD392" s="68"/>
      <c r="AE392" s="68"/>
      <c r="AF392" s="68"/>
      <c r="AG392" s="68"/>
      <c r="AH392" s="68"/>
      <c r="AI392" s="68"/>
      <c r="AJ392" s="68"/>
      <c r="AK392" s="68"/>
      <c r="AL392" s="68"/>
      <c r="AM392" s="68"/>
    </row>
    <row r="393" spans="1:39" s="69" customFormat="1" ht="28.5" customHeight="1">
      <c r="A393" s="154">
        <v>11</v>
      </c>
      <c r="B393" s="189" t="s">
        <v>358</v>
      </c>
      <c r="C393" s="350" t="s">
        <v>359</v>
      </c>
      <c r="D393" s="350">
        <v>1132852</v>
      </c>
      <c r="E393" s="349">
        <v>1677</v>
      </c>
      <c r="F393" s="95">
        <v>208</v>
      </c>
      <c r="G393" s="99">
        <f t="shared" si="166"/>
        <v>348816</v>
      </c>
      <c r="H393" s="351">
        <v>44834</v>
      </c>
      <c r="I393" s="193"/>
      <c r="J393" s="191"/>
      <c r="K393" s="352"/>
      <c r="L393" s="99"/>
      <c r="M393" s="151">
        <v>1042</v>
      </c>
      <c r="N393" s="194">
        <v>44105</v>
      </c>
      <c r="O393" s="95">
        <f t="shared" si="167"/>
        <v>208</v>
      </c>
      <c r="P393" s="99">
        <f t="shared" si="168"/>
        <v>348816</v>
      </c>
      <c r="Q393" s="154"/>
      <c r="R393" s="154"/>
      <c r="S393" s="95"/>
      <c r="T393" s="154"/>
      <c r="U393" s="154"/>
      <c r="V393" s="154"/>
      <c r="W393" s="95">
        <v>0</v>
      </c>
      <c r="X393" s="196">
        <f t="shared" si="169"/>
        <v>0</v>
      </c>
      <c r="Y393" s="85">
        <f t="shared" si="163"/>
        <v>0</v>
      </c>
      <c r="Z393" s="68"/>
      <c r="AA393" s="68"/>
      <c r="AB393" s="68"/>
      <c r="AC393" s="68"/>
      <c r="AD393" s="68"/>
      <c r="AE393" s="68"/>
      <c r="AF393" s="68"/>
      <c r="AG393" s="68"/>
      <c r="AH393" s="68"/>
      <c r="AI393" s="68"/>
      <c r="AJ393" s="68"/>
      <c r="AK393" s="68"/>
      <c r="AL393" s="68"/>
      <c r="AM393" s="68"/>
    </row>
    <row r="394" spans="1:39" s="69" customFormat="1" ht="28.5" customHeight="1">
      <c r="A394" s="154">
        <v>12</v>
      </c>
      <c r="B394" s="189" t="s">
        <v>358</v>
      </c>
      <c r="C394" s="350" t="s">
        <v>359</v>
      </c>
      <c r="D394" s="350">
        <v>1136291</v>
      </c>
      <c r="E394" s="349">
        <v>1677</v>
      </c>
      <c r="F394" s="95">
        <v>15246</v>
      </c>
      <c r="G394" s="99">
        <f t="shared" si="166"/>
        <v>25567542</v>
      </c>
      <c r="H394" s="351">
        <v>44865</v>
      </c>
      <c r="I394" s="193"/>
      <c r="J394" s="191"/>
      <c r="K394" s="352"/>
      <c r="L394" s="99"/>
      <c r="M394" s="151">
        <v>1042</v>
      </c>
      <c r="N394" s="194">
        <v>44105</v>
      </c>
      <c r="O394" s="95">
        <f t="shared" si="167"/>
        <v>396</v>
      </c>
      <c r="P394" s="99">
        <f t="shared" si="168"/>
        <v>664092</v>
      </c>
      <c r="Q394" s="154"/>
      <c r="R394" s="154"/>
      <c r="S394" s="95"/>
      <c r="T394" s="154"/>
      <c r="U394" s="154"/>
      <c r="V394" s="154"/>
      <c r="W394" s="95">
        <v>14850</v>
      </c>
      <c r="X394" s="196">
        <f t="shared" si="169"/>
        <v>24903450</v>
      </c>
      <c r="Y394" s="85">
        <f t="shared" si="163"/>
        <v>0</v>
      </c>
      <c r="Z394" s="68"/>
      <c r="AA394" s="68"/>
      <c r="AB394" s="68"/>
      <c r="AC394" s="68"/>
      <c r="AD394" s="68"/>
      <c r="AE394" s="68"/>
      <c r="AF394" s="68"/>
      <c r="AG394" s="68"/>
      <c r="AH394" s="68"/>
      <c r="AI394" s="68"/>
      <c r="AJ394" s="68"/>
      <c r="AK394" s="68"/>
      <c r="AL394" s="68"/>
      <c r="AM394" s="68"/>
    </row>
    <row r="395" spans="1:39" s="69" customFormat="1" ht="28.5" customHeight="1">
      <c r="A395" s="154">
        <v>13</v>
      </c>
      <c r="B395" s="189" t="s">
        <v>556</v>
      </c>
      <c r="C395" s="350" t="s">
        <v>359</v>
      </c>
      <c r="D395" s="350">
        <v>1135973</v>
      </c>
      <c r="E395" s="349">
        <v>149.19999999999999</v>
      </c>
      <c r="F395" s="95">
        <v>1106</v>
      </c>
      <c r="G395" s="99">
        <f t="shared" si="166"/>
        <v>165015.19999999998</v>
      </c>
      <c r="H395" s="351">
        <v>44651</v>
      </c>
      <c r="I395" s="193"/>
      <c r="J395" s="191"/>
      <c r="K395" s="352"/>
      <c r="L395" s="99"/>
      <c r="M395" s="151">
        <v>1045</v>
      </c>
      <c r="N395" s="194">
        <v>44105</v>
      </c>
      <c r="O395" s="95">
        <f t="shared" si="167"/>
        <v>322</v>
      </c>
      <c r="P395" s="99">
        <f t="shared" si="168"/>
        <v>48042.399999999994</v>
      </c>
      <c r="Q395" s="154"/>
      <c r="R395" s="154"/>
      <c r="S395" s="95"/>
      <c r="T395" s="154"/>
      <c r="U395" s="154"/>
      <c r="V395" s="154"/>
      <c r="W395" s="95">
        <v>784</v>
      </c>
      <c r="X395" s="196">
        <f t="shared" si="169"/>
        <v>116972.79999999999</v>
      </c>
      <c r="Y395" s="85">
        <f t="shared" si="163"/>
        <v>0</v>
      </c>
      <c r="Z395" s="68"/>
      <c r="AA395" s="68"/>
      <c r="AB395" s="68"/>
      <c r="AC395" s="68"/>
      <c r="AD395" s="68"/>
      <c r="AE395" s="68"/>
      <c r="AF395" s="68"/>
      <c r="AG395" s="68"/>
      <c r="AH395" s="68"/>
      <c r="AI395" s="68"/>
      <c r="AJ395" s="68"/>
      <c r="AK395" s="68"/>
      <c r="AL395" s="68"/>
      <c r="AM395" s="68"/>
    </row>
    <row r="396" spans="1:39" s="69" customFormat="1" ht="28.5" customHeight="1">
      <c r="A396" s="154">
        <v>14</v>
      </c>
      <c r="B396" s="189" t="s">
        <v>557</v>
      </c>
      <c r="C396" s="350" t="s">
        <v>13</v>
      </c>
      <c r="D396" s="350" t="s">
        <v>558</v>
      </c>
      <c r="E396" s="349">
        <v>1026.1300000000001</v>
      </c>
      <c r="F396" s="95">
        <v>12</v>
      </c>
      <c r="G396" s="99">
        <f t="shared" si="166"/>
        <v>12313.560000000001</v>
      </c>
      <c r="H396" s="351">
        <v>45017</v>
      </c>
      <c r="I396" s="193"/>
      <c r="J396" s="191"/>
      <c r="K396" s="352"/>
      <c r="L396" s="99"/>
      <c r="M396" s="151">
        <v>1455</v>
      </c>
      <c r="N396" s="194">
        <v>44188</v>
      </c>
      <c r="O396" s="95">
        <f t="shared" si="167"/>
        <v>11</v>
      </c>
      <c r="P396" s="99">
        <f t="shared" si="168"/>
        <v>11287.43</v>
      </c>
      <c r="Q396" s="154"/>
      <c r="R396" s="154"/>
      <c r="S396" s="95"/>
      <c r="T396" s="154"/>
      <c r="U396" s="154"/>
      <c r="V396" s="154"/>
      <c r="W396" s="95">
        <v>1</v>
      </c>
      <c r="X396" s="196">
        <f t="shared" si="169"/>
        <v>1026.1300000000001</v>
      </c>
      <c r="Y396" s="85">
        <f t="shared" si="163"/>
        <v>0</v>
      </c>
      <c r="Z396" s="68"/>
      <c r="AA396" s="68"/>
      <c r="AB396" s="68"/>
      <c r="AC396" s="68"/>
      <c r="AD396" s="68"/>
      <c r="AE396" s="68"/>
      <c r="AF396" s="68"/>
      <c r="AG396" s="68"/>
      <c r="AH396" s="68"/>
      <c r="AI396" s="68"/>
      <c r="AJ396" s="68"/>
      <c r="AK396" s="68"/>
      <c r="AL396" s="68"/>
      <c r="AM396" s="68"/>
    </row>
    <row r="397" spans="1:39" s="69" customFormat="1" ht="28.5" customHeight="1">
      <c r="A397" s="154">
        <v>15</v>
      </c>
      <c r="B397" s="189" t="s">
        <v>559</v>
      </c>
      <c r="C397" s="350" t="s">
        <v>13</v>
      </c>
      <c r="D397" s="350" t="s">
        <v>560</v>
      </c>
      <c r="E397" s="349">
        <v>40137.839999999997</v>
      </c>
      <c r="F397" s="95">
        <v>0</v>
      </c>
      <c r="G397" s="99">
        <f t="shared" si="166"/>
        <v>0</v>
      </c>
      <c r="H397" s="351">
        <v>45016</v>
      </c>
      <c r="I397" s="193"/>
      <c r="J397" s="191"/>
      <c r="K397" s="352"/>
      <c r="L397" s="99"/>
      <c r="M397" s="151">
        <v>1456</v>
      </c>
      <c r="N397" s="194">
        <v>44188</v>
      </c>
      <c r="O397" s="95">
        <f t="shared" si="167"/>
        <v>0</v>
      </c>
      <c r="P397" s="99">
        <f t="shared" si="168"/>
        <v>0</v>
      </c>
      <c r="Q397" s="154"/>
      <c r="R397" s="154"/>
      <c r="S397" s="95"/>
      <c r="T397" s="154"/>
      <c r="U397" s="154"/>
      <c r="V397" s="154"/>
      <c r="W397" s="95">
        <v>0</v>
      </c>
      <c r="X397" s="196">
        <f t="shared" si="169"/>
        <v>0</v>
      </c>
      <c r="Y397" s="85">
        <f t="shared" si="163"/>
        <v>0</v>
      </c>
      <c r="Z397" s="68"/>
      <c r="AA397" s="68"/>
      <c r="AB397" s="68"/>
      <c r="AC397" s="68"/>
      <c r="AD397" s="68"/>
      <c r="AE397" s="68"/>
      <c r="AF397" s="68"/>
      <c r="AG397" s="68"/>
      <c r="AH397" s="68"/>
      <c r="AI397" s="68"/>
      <c r="AJ397" s="68"/>
      <c r="AK397" s="68"/>
      <c r="AL397" s="68"/>
      <c r="AM397" s="68"/>
    </row>
    <row r="398" spans="1:39" s="69" customFormat="1" ht="28.5" customHeight="1">
      <c r="A398" s="154">
        <v>16</v>
      </c>
      <c r="B398" s="189" t="s">
        <v>360</v>
      </c>
      <c r="C398" s="350" t="s">
        <v>13</v>
      </c>
      <c r="D398" s="350" t="s">
        <v>362</v>
      </c>
      <c r="E398" s="349">
        <v>92512.2</v>
      </c>
      <c r="F398" s="95">
        <v>27</v>
      </c>
      <c r="G398" s="99">
        <f t="shared" si="166"/>
        <v>2497829.4</v>
      </c>
      <c r="H398" s="351">
        <v>44830</v>
      </c>
      <c r="I398" s="193"/>
      <c r="J398" s="191"/>
      <c r="K398" s="352"/>
      <c r="L398" s="99"/>
      <c r="M398" s="151">
        <v>1042</v>
      </c>
      <c r="N398" s="194">
        <v>44105</v>
      </c>
      <c r="O398" s="95">
        <f t="shared" si="167"/>
        <v>12</v>
      </c>
      <c r="P398" s="99">
        <f t="shared" si="168"/>
        <v>1110146.3999999999</v>
      </c>
      <c r="Q398" s="154"/>
      <c r="R398" s="154"/>
      <c r="S398" s="95"/>
      <c r="T398" s="154"/>
      <c r="U398" s="154"/>
      <c r="V398" s="154"/>
      <c r="W398" s="95">
        <v>15</v>
      </c>
      <c r="X398" s="196">
        <f t="shared" si="169"/>
        <v>1387683</v>
      </c>
      <c r="Y398" s="85">
        <f t="shared" si="163"/>
        <v>0</v>
      </c>
      <c r="Z398" s="68"/>
      <c r="AA398" s="68"/>
      <c r="AB398" s="68"/>
      <c r="AC398" s="68"/>
      <c r="AD398" s="68"/>
      <c r="AE398" s="68"/>
      <c r="AF398" s="68"/>
      <c r="AG398" s="68"/>
      <c r="AH398" s="68"/>
      <c r="AI398" s="68"/>
      <c r="AJ398" s="68"/>
      <c r="AK398" s="68"/>
      <c r="AL398" s="68"/>
      <c r="AM398" s="68"/>
    </row>
    <row r="399" spans="1:39" s="69" customFormat="1" ht="28.5" customHeight="1">
      <c r="A399" s="154">
        <v>17</v>
      </c>
      <c r="B399" s="189" t="s">
        <v>360</v>
      </c>
      <c r="C399" s="350" t="s">
        <v>13</v>
      </c>
      <c r="D399" s="350" t="s">
        <v>362</v>
      </c>
      <c r="E399" s="349">
        <v>92512.2</v>
      </c>
      <c r="F399" s="95">
        <v>46</v>
      </c>
      <c r="G399" s="99">
        <f t="shared" si="166"/>
        <v>4255561.2</v>
      </c>
      <c r="H399" s="351">
        <v>44830</v>
      </c>
      <c r="I399" s="193"/>
      <c r="J399" s="191"/>
      <c r="K399" s="352"/>
      <c r="L399" s="99"/>
      <c r="M399" s="151">
        <v>1042</v>
      </c>
      <c r="N399" s="194">
        <v>44105</v>
      </c>
      <c r="O399" s="95">
        <f t="shared" si="167"/>
        <v>1</v>
      </c>
      <c r="P399" s="99">
        <f t="shared" si="168"/>
        <v>92512.2</v>
      </c>
      <c r="Q399" s="154"/>
      <c r="R399" s="154"/>
      <c r="S399" s="95"/>
      <c r="T399" s="154"/>
      <c r="U399" s="154"/>
      <c r="V399" s="154"/>
      <c r="W399" s="95">
        <v>45</v>
      </c>
      <c r="X399" s="196">
        <f t="shared" si="169"/>
        <v>4163049</v>
      </c>
      <c r="Y399" s="85">
        <f t="shared" si="163"/>
        <v>0</v>
      </c>
      <c r="Z399" s="68"/>
      <c r="AA399" s="68"/>
      <c r="AB399" s="68"/>
      <c r="AC399" s="68"/>
      <c r="AD399" s="68"/>
      <c r="AE399" s="68"/>
      <c r="AF399" s="68"/>
      <c r="AG399" s="68"/>
      <c r="AH399" s="68"/>
      <c r="AI399" s="68"/>
      <c r="AJ399" s="68"/>
      <c r="AK399" s="68"/>
      <c r="AL399" s="68"/>
      <c r="AM399" s="68"/>
    </row>
    <row r="400" spans="1:39" s="69" customFormat="1" ht="28.5" customHeight="1">
      <c r="A400" s="154">
        <v>18</v>
      </c>
      <c r="B400" s="189" t="s">
        <v>360</v>
      </c>
      <c r="C400" s="350"/>
      <c r="D400" s="350" t="s">
        <v>361</v>
      </c>
      <c r="E400" s="349">
        <v>92512.2</v>
      </c>
      <c r="F400" s="95">
        <v>133</v>
      </c>
      <c r="G400" s="99">
        <f t="shared" si="166"/>
        <v>12304122.6</v>
      </c>
      <c r="H400" s="351">
        <v>44987</v>
      </c>
      <c r="I400" s="193"/>
      <c r="J400" s="191"/>
      <c r="K400" s="352"/>
      <c r="L400" s="99"/>
      <c r="M400" s="151">
        <v>1042</v>
      </c>
      <c r="N400" s="194">
        <v>44105</v>
      </c>
      <c r="O400" s="95">
        <f t="shared" si="167"/>
        <v>0</v>
      </c>
      <c r="P400" s="99">
        <f t="shared" si="168"/>
        <v>0</v>
      </c>
      <c r="Q400" s="154"/>
      <c r="R400" s="154"/>
      <c r="S400" s="95"/>
      <c r="T400" s="154"/>
      <c r="U400" s="154"/>
      <c r="V400" s="154"/>
      <c r="W400" s="95">
        <v>133</v>
      </c>
      <c r="X400" s="196">
        <f t="shared" si="169"/>
        <v>12304122.6</v>
      </c>
      <c r="Y400" s="85">
        <f t="shared" si="163"/>
        <v>0</v>
      </c>
      <c r="Z400" s="68"/>
      <c r="AA400" s="68"/>
      <c r="AB400" s="68"/>
      <c r="AC400" s="68"/>
      <c r="AD400" s="68"/>
      <c r="AE400" s="68"/>
      <c r="AF400" s="68"/>
      <c r="AG400" s="68"/>
      <c r="AH400" s="68"/>
      <c r="AI400" s="68"/>
      <c r="AJ400" s="68"/>
      <c r="AK400" s="68"/>
      <c r="AL400" s="68"/>
      <c r="AM400" s="68"/>
    </row>
    <row r="401" spans="1:39" s="69" customFormat="1" ht="28.5" customHeight="1">
      <c r="A401" s="154">
        <v>19</v>
      </c>
      <c r="B401" s="189" t="s">
        <v>360</v>
      </c>
      <c r="C401" s="350" t="s">
        <v>13</v>
      </c>
      <c r="D401" s="350" t="s">
        <v>561</v>
      </c>
      <c r="E401" s="349">
        <v>92512.2</v>
      </c>
      <c r="F401" s="95">
        <v>51</v>
      </c>
      <c r="G401" s="99">
        <f t="shared" si="166"/>
        <v>4718122.2</v>
      </c>
      <c r="H401" s="351">
        <v>45092</v>
      </c>
      <c r="I401" s="193"/>
      <c r="J401" s="191"/>
      <c r="K401" s="352"/>
      <c r="L401" s="99"/>
      <c r="M401" s="151">
        <v>1042</v>
      </c>
      <c r="N401" s="194">
        <v>44105</v>
      </c>
      <c r="O401" s="95">
        <f t="shared" si="167"/>
        <v>0</v>
      </c>
      <c r="P401" s="99">
        <f t="shared" si="168"/>
        <v>0</v>
      </c>
      <c r="Q401" s="154"/>
      <c r="R401" s="154"/>
      <c r="S401" s="95"/>
      <c r="T401" s="154"/>
      <c r="U401" s="154"/>
      <c r="V401" s="154"/>
      <c r="W401" s="95">
        <v>51</v>
      </c>
      <c r="X401" s="196">
        <f t="shared" si="169"/>
        <v>4718122.2</v>
      </c>
      <c r="Y401" s="85">
        <f t="shared" si="163"/>
        <v>0</v>
      </c>
      <c r="Z401" s="68"/>
      <c r="AA401" s="68"/>
      <c r="AB401" s="68"/>
      <c r="AC401" s="68"/>
      <c r="AD401" s="68"/>
      <c r="AE401" s="68"/>
      <c r="AF401" s="68"/>
      <c r="AG401" s="68"/>
      <c r="AH401" s="68"/>
      <c r="AI401" s="68"/>
      <c r="AJ401" s="68"/>
      <c r="AK401" s="68"/>
      <c r="AL401" s="68"/>
      <c r="AM401" s="68"/>
    </row>
    <row r="402" spans="1:39" s="69" customFormat="1" ht="28.5" customHeight="1">
      <c r="A402" s="154">
        <v>20</v>
      </c>
      <c r="B402" s="189" t="s">
        <v>562</v>
      </c>
      <c r="C402" s="350" t="s">
        <v>472</v>
      </c>
      <c r="D402" s="350" t="s">
        <v>563</v>
      </c>
      <c r="E402" s="349">
        <v>1594.3</v>
      </c>
      <c r="F402" s="95">
        <v>960</v>
      </c>
      <c r="G402" s="99">
        <f t="shared" si="166"/>
        <v>1530528</v>
      </c>
      <c r="H402" s="351">
        <v>44830</v>
      </c>
      <c r="I402" s="193"/>
      <c r="J402" s="191"/>
      <c r="K402" s="352"/>
      <c r="L402" s="99"/>
      <c r="M402" s="151">
        <v>1193</v>
      </c>
      <c r="N402" s="194">
        <v>44144</v>
      </c>
      <c r="O402" s="95">
        <f t="shared" si="167"/>
        <v>0</v>
      </c>
      <c r="P402" s="99">
        <f t="shared" si="168"/>
        <v>0</v>
      </c>
      <c r="Q402" s="154"/>
      <c r="R402" s="154"/>
      <c r="S402" s="95"/>
      <c r="T402" s="154"/>
      <c r="U402" s="154"/>
      <c r="V402" s="154"/>
      <c r="W402" s="95">
        <v>960</v>
      </c>
      <c r="X402" s="196">
        <f t="shared" si="169"/>
        <v>1530528</v>
      </c>
      <c r="Y402" s="85">
        <f t="shared" si="163"/>
        <v>0</v>
      </c>
      <c r="Z402" s="68"/>
      <c r="AA402" s="68"/>
      <c r="AB402" s="68"/>
      <c r="AC402" s="68"/>
      <c r="AD402" s="68"/>
      <c r="AE402" s="68"/>
      <c r="AF402" s="68"/>
      <c r="AG402" s="68"/>
      <c r="AH402" s="68"/>
      <c r="AI402" s="68"/>
      <c r="AJ402" s="68"/>
      <c r="AK402" s="68"/>
      <c r="AL402" s="68"/>
      <c r="AM402" s="68"/>
    </row>
    <row r="403" spans="1:39" s="69" customFormat="1" ht="28.5" customHeight="1">
      <c r="A403" s="154">
        <v>21</v>
      </c>
      <c r="B403" s="189" t="s">
        <v>564</v>
      </c>
      <c r="C403" s="350" t="s">
        <v>472</v>
      </c>
      <c r="D403" s="350" t="s">
        <v>565</v>
      </c>
      <c r="E403" s="349">
        <v>1599.65</v>
      </c>
      <c r="F403" s="95">
        <v>0</v>
      </c>
      <c r="G403" s="99">
        <f t="shared" si="166"/>
        <v>0</v>
      </c>
      <c r="H403" s="351">
        <v>44835</v>
      </c>
      <c r="I403" s="193"/>
      <c r="J403" s="191"/>
      <c r="K403" s="352"/>
      <c r="L403" s="99"/>
      <c r="M403" s="151">
        <v>1193</v>
      </c>
      <c r="N403" s="194">
        <v>44144</v>
      </c>
      <c r="O403" s="95">
        <f t="shared" si="167"/>
        <v>0</v>
      </c>
      <c r="P403" s="99">
        <f t="shared" si="168"/>
        <v>0</v>
      </c>
      <c r="Q403" s="154"/>
      <c r="R403" s="154"/>
      <c r="S403" s="95"/>
      <c r="T403" s="154"/>
      <c r="U403" s="154"/>
      <c r="V403" s="154"/>
      <c r="W403" s="95">
        <v>0</v>
      </c>
      <c r="X403" s="196">
        <f t="shared" si="169"/>
        <v>0</v>
      </c>
      <c r="Y403" s="85">
        <f t="shared" si="163"/>
        <v>0</v>
      </c>
      <c r="Z403" s="68"/>
      <c r="AA403" s="68"/>
      <c r="AB403" s="68"/>
      <c r="AC403" s="68"/>
      <c r="AD403" s="68"/>
      <c r="AE403" s="68"/>
      <c r="AF403" s="68"/>
      <c r="AG403" s="68"/>
      <c r="AH403" s="68"/>
      <c r="AI403" s="68"/>
      <c r="AJ403" s="68"/>
      <c r="AK403" s="68"/>
      <c r="AL403" s="68"/>
      <c r="AM403" s="68"/>
    </row>
    <row r="404" spans="1:39" s="69" customFormat="1" ht="36.75" customHeight="1">
      <c r="A404" s="154">
        <v>22</v>
      </c>
      <c r="B404" s="189" t="s">
        <v>363</v>
      </c>
      <c r="C404" s="350" t="s">
        <v>13</v>
      </c>
      <c r="D404" s="350"/>
      <c r="E404" s="349">
        <v>503.97</v>
      </c>
      <c r="F404" s="95">
        <v>383</v>
      </c>
      <c r="G404" s="99">
        <f t="shared" si="166"/>
        <v>193020.51</v>
      </c>
      <c r="H404" s="351"/>
      <c r="I404" s="193"/>
      <c r="J404" s="191"/>
      <c r="K404" s="352"/>
      <c r="L404" s="99"/>
      <c r="M404" s="151">
        <v>1042</v>
      </c>
      <c r="N404" s="194">
        <v>44105</v>
      </c>
      <c r="O404" s="95">
        <f t="shared" si="167"/>
        <v>69</v>
      </c>
      <c r="P404" s="99">
        <f t="shared" si="168"/>
        <v>34773.93</v>
      </c>
      <c r="Q404" s="154"/>
      <c r="R404" s="154"/>
      <c r="S404" s="95"/>
      <c r="T404" s="154"/>
      <c r="U404" s="154"/>
      <c r="V404" s="154"/>
      <c r="W404" s="95">
        <v>314</v>
      </c>
      <c r="X404" s="196">
        <f t="shared" si="169"/>
        <v>158246.58000000002</v>
      </c>
      <c r="Y404" s="85">
        <f t="shared" si="163"/>
        <v>0</v>
      </c>
      <c r="Z404" s="68"/>
      <c r="AA404" s="68"/>
      <c r="AB404" s="68"/>
      <c r="AC404" s="68"/>
      <c r="AD404" s="68"/>
      <c r="AE404" s="68"/>
      <c r="AF404" s="68"/>
      <c r="AG404" s="68"/>
      <c r="AH404" s="68"/>
      <c r="AI404" s="68"/>
      <c r="AJ404" s="68"/>
      <c r="AK404" s="68"/>
      <c r="AL404" s="68"/>
      <c r="AM404" s="68"/>
    </row>
    <row r="405" spans="1:39" s="69" customFormat="1" ht="29.25" customHeight="1">
      <c r="A405" s="154">
        <v>23</v>
      </c>
      <c r="B405" s="189" t="s">
        <v>364</v>
      </c>
      <c r="C405" s="350" t="s">
        <v>359</v>
      </c>
      <c r="D405" s="350" t="s">
        <v>566</v>
      </c>
      <c r="E405" s="349">
        <v>392.8</v>
      </c>
      <c r="F405" s="95">
        <v>9240</v>
      </c>
      <c r="G405" s="99">
        <f t="shared" si="166"/>
        <v>3629472</v>
      </c>
      <c r="H405" s="351">
        <v>44562</v>
      </c>
      <c r="I405" s="193"/>
      <c r="J405" s="191"/>
      <c r="K405" s="352"/>
      <c r="L405" s="99"/>
      <c r="M405" s="151">
        <v>1042</v>
      </c>
      <c r="N405" s="194">
        <v>44105</v>
      </c>
      <c r="O405" s="95">
        <f t="shared" si="167"/>
        <v>180</v>
      </c>
      <c r="P405" s="99">
        <f t="shared" si="168"/>
        <v>70704</v>
      </c>
      <c r="Q405" s="154"/>
      <c r="R405" s="154"/>
      <c r="S405" s="95"/>
      <c r="T405" s="154"/>
      <c r="U405" s="154"/>
      <c r="V405" s="154"/>
      <c r="W405" s="95">
        <v>9060</v>
      </c>
      <c r="X405" s="196">
        <f t="shared" si="169"/>
        <v>3558768</v>
      </c>
      <c r="Y405" s="85">
        <f t="shared" si="163"/>
        <v>0</v>
      </c>
      <c r="Z405" s="68"/>
      <c r="AA405" s="68"/>
      <c r="AB405" s="68"/>
      <c r="AC405" s="68"/>
      <c r="AD405" s="68"/>
      <c r="AE405" s="68"/>
      <c r="AF405" s="68"/>
      <c r="AG405" s="68"/>
      <c r="AH405" s="68"/>
      <c r="AI405" s="68"/>
      <c r="AJ405" s="68"/>
      <c r="AK405" s="68"/>
      <c r="AL405" s="68"/>
      <c r="AM405" s="68"/>
    </row>
    <row r="406" spans="1:39" s="69" customFormat="1" ht="28.5" customHeight="1">
      <c r="A406" s="154">
        <v>24</v>
      </c>
      <c r="B406" s="189" t="s">
        <v>365</v>
      </c>
      <c r="C406" s="350" t="s">
        <v>359</v>
      </c>
      <c r="D406" s="350" t="s">
        <v>366</v>
      </c>
      <c r="E406" s="349">
        <v>527</v>
      </c>
      <c r="F406" s="95">
        <v>7740</v>
      </c>
      <c r="G406" s="99">
        <f t="shared" si="166"/>
        <v>4078980</v>
      </c>
      <c r="H406" s="351">
        <v>44562</v>
      </c>
      <c r="I406" s="193"/>
      <c r="J406" s="191"/>
      <c r="K406" s="352"/>
      <c r="L406" s="99"/>
      <c r="M406" s="151">
        <v>1042</v>
      </c>
      <c r="N406" s="194">
        <v>44105</v>
      </c>
      <c r="O406" s="95">
        <f t="shared" si="167"/>
        <v>1320</v>
      </c>
      <c r="P406" s="99">
        <f t="shared" si="168"/>
        <v>695640</v>
      </c>
      <c r="Q406" s="154"/>
      <c r="R406" s="154"/>
      <c r="S406" s="95"/>
      <c r="T406" s="154"/>
      <c r="U406" s="154"/>
      <c r="V406" s="154"/>
      <c r="W406" s="95">
        <v>6420</v>
      </c>
      <c r="X406" s="196">
        <f t="shared" si="169"/>
        <v>3383340</v>
      </c>
      <c r="Y406" s="85">
        <f t="shared" si="163"/>
        <v>0</v>
      </c>
      <c r="Z406" s="68"/>
      <c r="AA406" s="68"/>
      <c r="AB406" s="68"/>
      <c r="AC406" s="68"/>
      <c r="AD406" s="68"/>
      <c r="AE406" s="68"/>
      <c r="AF406" s="68"/>
      <c r="AG406" s="68"/>
      <c r="AH406" s="68"/>
      <c r="AI406" s="68"/>
      <c r="AJ406" s="68"/>
      <c r="AK406" s="68"/>
      <c r="AL406" s="68"/>
      <c r="AM406" s="68"/>
    </row>
    <row r="407" spans="1:39" s="69" customFormat="1" ht="28.5" customHeight="1">
      <c r="A407" s="154">
        <v>25</v>
      </c>
      <c r="B407" s="189" t="s">
        <v>367</v>
      </c>
      <c r="C407" s="350" t="s">
        <v>368</v>
      </c>
      <c r="D407" s="350" t="s">
        <v>369</v>
      </c>
      <c r="E407" s="349">
        <v>1582.53</v>
      </c>
      <c r="F407" s="95">
        <v>810</v>
      </c>
      <c r="G407" s="99">
        <f t="shared" si="166"/>
        <v>1281849.3</v>
      </c>
      <c r="H407" s="351">
        <v>44593</v>
      </c>
      <c r="I407" s="193"/>
      <c r="J407" s="191"/>
      <c r="K407" s="352"/>
      <c r="L407" s="99"/>
      <c r="M407" s="151">
        <v>1042</v>
      </c>
      <c r="N407" s="194">
        <v>44105</v>
      </c>
      <c r="O407" s="95">
        <f t="shared" si="167"/>
        <v>490</v>
      </c>
      <c r="P407" s="99">
        <f t="shared" si="168"/>
        <v>775439.7</v>
      </c>
      <c r="Q407" s="154"/>
      <c r="R407" s="154"/>
      <c r="S407" s="95"/>
      <c r="T407" s="154"/>
      <c r="U407" s="154"/>
      <c r="V407" s="154"/>
      <c r="W407" s="95">
        <v>320</v>
      </c>
      <c r="X407" s="196">
        <f t="shared" si="169"/>
        <v>506409.6</v>
      </c>
      <c r="Y407" s="85">
        <f t="shared" si="163"/>
        <v>0</v>
      </c>
      <c r="Z407" s="68"/>
      <c r="AA407" s="68"/>
      <c r="AB407" s="68"/>
      <c r="AC407" s="68"/>
      <c r="AD407" s="68"/>
      <c r="AE407" s="68"/>
      <c r="AF407" s="68"/>
      <c r="AG407" s="68"/>
      <c r="AH407" s="68"/>
      <c r="AI407" s="68"/>
      <c r="AJ407" s="68"/>
      <c r="AK407" s="68"/>
      <c r="AL407" s="68"/>
      <c r="AM407" s="68"/>
    </row>
    <row r="408" spans="1:39" s="69" customFormat="1" ht="28.5" customHeight="1">
      <c r="A408" s="154">
        <v>26</v>
      </c>
      <c r="B408" s="189" t="s">
        <v>367</v>
      </c>
      <c r="C408" s="350" t="s">
        <v>368</v>
      </c>
      <c r="D408" s="350" t="s">
        <v>370</v>
      </c>
      <c r="E408" s="349">
        <v>1582.53</v>
      </c>
      <c r="F408" s="95">
        <v>1080</v>
      </c>
      <c r="G408" s="99">
        <f t="shared" si="166"/>
        <v>1709132.4</v>
      </c>
      <c r="H408" s="351">
        <v>44986</v>
      </c>
      <c r="I408" s="193"/>
      <c r="J408" s="191"/>
      <c r="K408" s="352"/>
      <c r="L408" s="99"/>
      <c r="M408" s="151">
        <v>1042</v>
      </c>
      <c r="N408" s="194">
        <v>44105</v>
      </c>
      <c r="O408" s="95">
        <f t="shared" si="167"/>
        <v>0</v>
      </c>
      <c r="P408" s="99">
        <f t="shared" si="168"/>
        <v>0</v>
      </c>
      <c r="Q408" s="154"/>
      <c r="R408" s="154"/>
      <c r="S408" s="95"/>
      <c r="T408" s="154"/>
      <c r="U408" s="154"/>
      <c r="V408" s="154"/>
      <c r="W408" s="95">
        <v>1080</v>
      </c>
      <c r="X408" s="196">
        <f t="shared" si="169"/>
        <v>1709132.4</v>
      </c>
      <c r="Y408" s="85">
        <f t="shared" si="163"/>
        <v>0</v>
      </c>
      <c r="Z408" s="68"/>
      <c r="AA408" s="68"/>
      <c r="AB408" s="68"/>
      <c r="AC408" s="68"/>
      <c r="AD408" s="68"/>
      <c r="AE408" s="68"/>
      <c r="AF408" s="68"/>
      <c r="AG408" s="68"/>
      <c r="AH408" s="68"/>
      <c r="AI408" s="68"/>
      <c r="AJ408" s="68"/>
      <c r="AK408" s="68"/>
      <c r="AL408" s="68"/>
      <c r="AM408" s="68"/>
    </row>
    <row r="409" spans="1:39" s="69" customFormat="1" ht="28.5" customHeight="1">
      <c r="A409" s="154">
        <v>27</v>
      </c>
      <c r="B409" s="189" t="s">
        <v>367</v>
      </c>
      <c r="C409" s="350" t="s">
        <v>368</v>
      </c>
      <c r="D409" s="350" t="s">
        <v>370</v>
      </c>
      <c r="E409" s="349">
        <v>1607.2</v>
      </c>
      <c r="F409" s="95">
        <v>2430</v>
      </c>
      <c r="G409" s="99">
        <f t="shared" si="166"/>
        <v>3905496</v>
      </c>
      <c r="H409" s="351">
        <v>44986</v>
      </c>
      <c r="I409" s="193"/>
      <c r="J409" s="191"/>
      <c r="K409" s="352"/>
      <c r="L409" s="99"/>
      <c r="M409" s="151">
        <v>1455</v>
      </c>
      <c r="N409" s="194">
        <v>44188</v>
      </c>
      <c r="O409" s="95">
        <f t="shared" si="167"/>
        <v>0</v>
      </c>
      <c r="P409" s="99">
        <f t="shared" si="168"/>
        <v>0</v>
      </c>
      <c r="Q409" s="154"/>
      <c r="R409" s="154"/>
      <c r="S409" s="95"/>
      <c r="T409" s="154"/>
      <c r="U409" s="154"/>
      <c r="V409" s="154"/>
      <c r="W409" s="95">
        <v>2430</v>
      </c>
      <c r="X409" s="196">
        <f t="shared" si="169"/>
        <v>3905496</v>
      </c>
      <c r="Y409" s="85">
        <f t="shared" si="163"/>
        <v>0</v>
      </c>
      <c r="Z409" s="68"/>
      <c r="AA409" s="68"/>
      <c r="AB409" s="68"/>
      <c r="AC409" s="68"/>
      <c r="AD409" s="68"/>
      <c r="AE409" s="68"/>
      <c r="AF409" s="68"/>
      <c r="AG409" s="68"/>
      <c r="AH409" s="68"/>
      <c r="AI409" s="68"/>
      <c r="AJ409" s="68"/>
      <c r="AK409" s="68"/>
      <c r="AL409" s="68"/>
      <c r="AM409" s="68"/>
    </row>
    <row r="410" spans="1:39" s="69" customFormat="1" ht="28.5" customHeight="1">
      <c r="A410" s="154">
        <v>28</v>
      </c>
      <c r="B410" s="189" t="s">
        <v>567</v>
      </c>
      <c r="C410" s="350" t="s">
        <v>568</v>
      </c>
      <c r="D410" s="350" t="s">
        <v>569</v>
      </c>
      <c r="E410" s="349">
        <v>57.78</v>
      </c>
      <c r="F410" s="95">
        <v>350</v>
      </c>
      <c r="G410" s="99">
        <f t="shared" si="166"/>
        <v>20223</v>
      </c>
      <c r="H410" s="351">
        <v>44835</v>
      </c>
      <c r="I410" s="193"/>
      <c r="J410" s="191"/>
      <c r="K410" s="352"/>
      <c r="L410" s="99"/>
      <c r="M410" s="151">
        <v>1323</v>
      </c>
      <c r="N410" s="194">
        <v>44161</v>
      </c>
      <c r="O410" s="95">
        <f t="shared" si="167"/>
        <v>50</v>
      </c>
      <c r="P410" s="99">
        <f t="shared" si="168"/>
        <v>2889</v>
      </c>
      <c r="Q410" s="154"/>
      <c r="R410" s="154"/>
      <c r="S410" s="95"/>
      <c r="T410" s="154"/>
      <c r="U410" s="154"/>
      <c r="V410" s="154"/>
      <c r="W410" s="95">
        <v>300</v>
      </c>
      <c r="X410" s="196">
        <f t="shared" si="169"/>
        <v>17334</v>
      </c>
      <c r="Y410" s="85">
        <f t="shared" si="163"/>
        <v>0</v>
      </c>
      <c r="Z410" s="68"/>
      <c r="AA410" s="68"/>
      <c r="AB410" s="68"/>
      <c r="AC410" s="68"/>
      <c r="AD410" s="68"/>
      <c r="AE410" s="68"/>
      <c r="AF410" s="68"/>
      <c r="AG410" s="68"/>
      <c r="AH410" s="68"/>
      <c r="AI410" s="68"/>
      <c r="AJ410" s="68"/>
      <c r="AK410" s="68"/>
      <c r="AL410" s="68"/>
      <c r="AM410" s="68"/>
    </row>
    <row r="411" spans="1:39" s="69" customFormat="1" ht="28.5" customHeight="1">
      <c r="A411" s="154">
        <v>29</v>
      </c>
      <c r="B411" s="189" t="s">
        <v>570</v>
      </c>
      <c r="C411" s="350" t="s">
        <v>473</v>
      </c>
      <c r="D411" s="350"/>
      <c r="E411" s="349">
        <v>157.85</v>
      </c>
      <c r="F411" s="95">
        <v>40</v>
      </c>
      <c r="G411" s="99">
        <f t="shared" si="166"/>
        <v>6314</v>
      </c>
      <c r="H411" s="351"/>
      <c r="I411" s="193"/>
      <c r="J411" s="191"/>
      <c r="K411" s="352"/>
      <c r="L411" s="99"/>
      <c r="M411" s="151">
        <v>1349</v>
      </c>
      <c r="N411" s="194">
        <v>44168</v>
      </c>
      <c r="O411" s="95">
        <f t="shared" si="167"/>
        <v>0</v>
      </c>
      <c r="P411" s="99">
        <f t="shared" si="168"/>
        <v>0</v>
      </c>
      <c r="Q411" s="154"/>
      <c r="R411" s="154"/>
      <c r="S411" s="95"/>
      <c r="T411" s="154"/>
      <c r="U411" s="154"/>
      <c r="V411" s="154"/>
      <c r="W411" s="95">
        <v>40</v>
      </c>
      <c r="X411" s="196">
        <f t="shared" si="169"/>
        <v>6314</v>
      </c>
      <c r="Y411" s="85">
        <f t="shared" si="163"/>
        <v>0</v>
      </c>
      <c r="Z411" s="68"/>
      <c r="AA411" s="68"/>
      <c r="AB411" s="68"/>
      <c r="AC411" s="68"/>
      <c r="AD411" s="68"/>
      <c r="AE411" s="68"/>
      <c r="AF411" s="68"/>
      <c r="AG411" s="68"/>
      <c r="AH411" s="68"/>
      <c r="AI411" s="68"/>
      <c r="AJ411" s="68"/>
      <c r="AK411" s="68"/>
      <c r="AL411" s="68"/>
      <c r="AM411" s="68"/>
    </row>
    <row r="412" spans="1:39" s="69" customFormat="1" ht="28.5" customHeight="1">
      <c r="A412" s="154">
        <v>30</v>
      </c>
      <c r="B412" s="189" t="s">
        <v>571</v>
      </c>
      <c r="C412" s="350" t="s">
        <v>13</v>
      </c>
      <c r="D412" s="350" t="s">
        <v>572</v>
      </c>
      <c r="E412" s="349">
        <v>11657.71</v>
      </c>
      <c r="F412" s="95">
        <v>0</v>
      </c>
      <c r="G412" s="99">
        <f t="shared" si="166"/>
        <v>0</v>
      </c>
      <c r="H412" s="351">
        <v>44621</v>
      </c>
      <c r="I412" s="193"/>
      <c r="J412" s="191"/>
      <c r="K412" s="352"/>
      <c r="L412" s="99"/>
      <c r="M412" s="151">
        <v>1456</v>
      </c>
      <c r="N412" s="194">
        <v>44188</v>
      </c>
      <c r="O412" s="95">
        <f t="shared" si="167"/>
        <v>0</v>
      </c>
      <c r="P412" s="99">
        <f t="shared" si="168"/>
        <v>0</v>
      </c>
      <c r="Q412" s="154"/>
      <c r="R412" s="154"/>
      <c r="S412" s="95"/>
      <c r="T412" s="154"/>
      <c r="U412" s="154"/>
      <c r="V412" s="154"/>
      <c r="W412" s="95">
        <v>0</v>
      </c>
      <c r="X412" s="196">
        <f t="shared" si="169"/>
        <v>0</v>
      </c>
      <c r="Y412" s="85">
        <f t="shared" si="163"/>
        <v>0</v>
      </c>
      <c r="Z412" s="68"/>
      <c r="AA412" s="68"/>
      <c r="AB412" s="68"/>
      <c r="AC412" s="68"/>
      <c r="AD412" s="68"/>
      <c r="AE412" s="68"/>
      <c r="AF412" s="68"/>
      <c r="AG412" s="68"/>
      <c r="AH412" s="68"/>
      <c r="AI412" s="68"/>
      <c r="AJ412" s="68"/>
      <c r="AK412" s="68"/>
      <c r="AL412" s="68"/>
      <c r="AM412" s="68"/>
    </row>
    <row r="413" spans="1:39" s="69" customFormat="1" ht="28.5" customHeight="1">
      <c r="A413" s="154">
        <v>31</v>
      </c>
      <c r="B413" s="189" t="s">
        <v>571</v>
      </c>
      <c r="C413" s="350" t="s">
        <v>13</v>
      </c>
      <c r="D413" s="350" t="s">
        <v>572</v>
      </c>
      <c r="E413" s="349">
        <v>11657.71</v>
      </c>
      <c r="F413" s="95">
        <v>200</v>
      </c>
      <c r="G413" s="99">
        <f t="shared" si="166"/>
        <v>2331542</v>
      </c>
      <c r="H413" s="351">
        <v>44621</v>
      </c>
      <c r="I413" s="193"/>
      <c r="J413" s="191"/>
      <c r="K413" s="352"/>
      <c r="L413" s="99"/>
      <c r="M413" s="151">
        <v>1456</v>
      </c>
      <c r="N413" s="194" t="s">
        <v>573</v>
      </c>
      <c r="O413" s="95">
        <f t="shared" si="167"/>
        <v>108</v>
      </c>
      <c r="P413" s="99">
        <f t="shared" si="168"/>
        <v>1259032.68</v>
      </c>
      <c r="Q413" s="154"/>
      <c r="R413" s="154"/>
      <c r="S413" s="95"/>
      <c r="T413" s="154"/>
      <c r="U413" s="154"/>
      <c r="V413" s="154"/>
      <c r="W413" s="95">
        <v>92</v>
      </c>
      <c r="X413" s="196">
        <f t="shared" si="169"/>
        <v>1072509.3199999998</v>
      </c>
      <c r="Y413" s="85">
        <f t="shared" si="163"/>
        <v>0</v>
      </c>
      <c r="Z413" s="68"/>
      <c r="AA413" s="68"/>
      <c r="AB413" s="68"/>
      <c r="AC413" s="68"/>
      <c r="AD413" s="68"/>
      <c r="AE413" s="68"/>
      <c r="AF413" s="68"/>
      <c r="AG413" s="68"/>
      <c r="AH413" s="68"/>
      <c r="AI413" s="68"/>
      <c r="AJ413" s="68"/>
      <c r="AK413" s="68"/>
      <c r="AL413" s="68"/>
      <c r="AM413" s="68"/>
    </row>
    <row r="414" spans="1:39" s="69" customFormat="1" ht="28.5" customHeight="1">
      <c r="A414" s="154">
        <v>32</v>
      </c>
      <c r="B414" s="189" t="s">
        <v>371</v>
      </c>
      <c r="C414" s="350" t="s">
        <v>368</v>
      </c>
      <c r="D414" s="350" t="s">
        <v>372</v>
      </c>
      <c r="E414" s="349">
        <v>468.6</v>
      </c>
      <c r="F414" s="95">
        <v>4022</v>
      </c>
      <c r="G414" s="99">
        <f t="shared" si="166"/>
        <v>1884709.2000000002</v>
      </c>
      <c r="H414" s="351">
        <v>45077</v>
      </c>
      <c r="I414" s="193"/>
      <c r="J414" s="191"/>
      <c r="K414" s="352"/>
      <c r="L414" s="99"/>
      <c r="M414" s="151">
        <v>1042</v>
      </c>
      <c r="N414" s="194">
        <v>44105</v>
      </c>
      <c r="O414" s="95">
        <f t="shared" si="167"/>
        <v>543</v>
      </c>
      <c r="P414" s="99">
        <f t="shared" si="168"/>
        <v>254449.80000000002</v>
      </c>
      <c r="Q414" s="154"/>
      <c r="R414" s="154"/>
      <c r="S414" s="95"/>
      <c r="T414" s="154"/>
      <c r="U414" s="154"/>
      <c r="V414" s="154"/>
      <c r="W414" s="95">
        <v>3479</v>
      </c>
      <c r="X414" s="196">
        <f t="shared" si="169"/>
        <v>1630259.4000000001</v>
      </c>
      <c r="Y414" s="85">
        <f t="shared" si="163"/>
        <v>0</v>
      </c>
      <c r="Z414" s="68"/>
      <c r="AA414" s="68"/>
      <c r="AB414" s="68"/>
      <c r="AC414" s="68"/>
      <c r="AD414" s="68"/>
      <c r="AE414" s="68"/>
      <c r="AF414" s="68"/>
      <c r="AG414" s="68"/>
      <c r="AH414" s="68"/>
      <c r="AI414" s="68"/>
      <c r="AJ414" s="68"/>
      <c r="AK414" s="68"/>
      <c r="AL414" s="68"/>
      <c r="AM414" s="68"/>
    </row>
    <row r="415" spans="1:39" s="69" customFormat="1" ht="28.5" customHeight="1">
      <c r="A415" s="154">
        <v>33</v>
      </c>
      <c r="B415" s="189" t="s">
        <v>574</v>
      </c>
      <c r="C415" s="350" t="s">
        <v>368</v>
      </c>
      <c r="D415" s="350" t="s">
        <v>575</v>
      </c>
      <c r="E415" s="349">
        <v>602.9</v>
      </c>
      <c r="F415" s="95">
        <v>2076</v>
      </c>
      <c r="G415" s="99">
        <f t="shared" si="166"/>
        <v>1251620.3999999999</v>
      </c>
      <c r="H415" s="351">
        <v>44958</v>
      </c>
      <c r="I415" s="193"/>
      <c r="J415" s="191"/>
      <c r="K415" s="352"/>
      <c r="L415" s="99"/>
      <c r="M415" s="151">
        <v>1455</v>
      </c>
      <c r="N415" s="194">
        <v>44188</v>
      </c>
      <c r="O415" s="95">
        <f t="shared" si="167"/>
        <v>312</v>
      </c>
      <c r="P415" s="99">
        <f t="shared" si="168"/>
        <v>188104.8</v>
      </c>
      <c r="Q415" s="154"/>
      <c r="R415" s="154"/>
      <c r="S415" s="95"/>
      <c r="T415" s="154"/>
      <c r="U415" s="154"/>
      <c r="V415" s="154"/>
      <c r="W415" s="95">
        <v>1764</v>
      </c>
      <c r="X415" s="196">
        <f t="shared" si="169"/>
        <v>1063515.5999999999</v>
      </c>
      <c r="Y415" s="85">
        <f t="shared" si="163"/>
        <v>0</v>
      </c>
      <c r="Z415" s="68"/>
      <c r="AA415" s="68"/>
      <c r="AB415" s="68"/>
      <c r="AC415" s="68"/>
      <c r="AD415" s="68"/>
      <c r="AE415" s="68"/>
      <c r="AF415" s="68"/>
      <c r="AG415" s="68"/>
      <c r="AH415" s="68"/>
      <c r="AI415" s="68"/>
      <c r="AJ415" s="68"/>
      <c r="AK415" s="68"/>
      <c r="AL415" s="68"/>
      <c r="AM415" s="68"/>
    </row>
    <row r="416" spans="1:39" s="69" customFormat="1" ht="28.5" customHeight="1">
      <c r="A416" s="154">
        <v>34</v>
      </c>
      <c r="B416" s="189" t="s">
        <v>373</v>
      </c>
      <c r="C416" s="350" t="s">
        <v>13</v>
      </c>
      <c r="D416" s="350"/>
      <c r="E416" s="349">
        <v>109.99</v>
      </c>
      <c r="F416" s="95">
        <v>1193</v>
      </c>
      <c r="G416" s="99">
        <f t="shared" si="166"/>
        <v>131218.07</v>
      </c>
      <c r="H416" s="351">
        <v>44986</v>
      </c>
      <c r="I416" s="193"/>
      <c r="J416" s="191"/>
      <c r="K416" s="352"/>
      <c r="L416" s="99"/>
      <c r="M416" s="151">
        <v>831</v>
      </c>
      <c r="N416" s="194">
        <v>44053</v>
      </c>
      <c r="O416" s="95">
        <f t="shared" si="167"/>
        <v>183</v>
      </c>
      <c r="P416" s="99">
        <f t="shared" si="168"/>
        <v>20128.169999999998</v>
      </c>
      <c r="Q416" s="154"/>
      <c r="R416" s="154"/>
      <c r="S416" s="95"/>
      <c r="T416" s="154"/>
      <c r="U416" s="154"/>
      <c r="V416" s="154"/>
      <c r="W416" s="95">
        <v>1010</v>
      </c>
      <c r="X416" s="196">
        <f t="shared" si="169"/>
        <v>111089.9</v>
      </c>
      <c r="Y416" s="85">
        <f t="shared" si="163"/>
        <v>0</v>
      </c>
      <c r="Z416" s="68"/>
      <c r="AA416" s="68"/>
      <c r="AB416" s="68"/>
      <c r="AC416" s="68"/>
      <c r="AD416" s="68"/>
      <c r="AE416" s="68"/>
      <c r="AF416" s="68"/>
      <c r="AG416" s="68"/>
      <c r="AH416" s="68"/>
      <c r="AI416" s="68"/>
      <c r="AJ416" s="68"/>
      <c r="AK416" s="68"/>
      <c r="AL416" s="68"/>
      <c r="AM416" s="68"/>
    </row>
    <row r="417" spans="1:39" s="69" customFormat="1" ht="28.5" customHeight="1">
      <c r="A417" s="154">
        <v>35</v>
      </c>
      <c r="B417" s="189" t="s">
        <v>576</v>
      </c>
      <c r="C417" s="350" t="s">
        <v>13</v>
      </c>
      <c r="D417" s="350"/>
      <c r="E417" s="349">
        <v>143</v>
      </c>
      <c r="F417" s="95">
        <v>480</v>
      </c>
      <c r="G417" s="99">
        <f t="shared" si="166"/>
        <v>68640</v>
      </c>
      <c r="H417" s="351"/>
      <c r="I417" s="193"/>
      <c r="J417" s="191"/>
      <c r="K417" s="352"/>
      <c r="L417" s="99"/>
      <c r="M417" s="151">
        <v>1319</v>
      </c>
      <c r="N417" s="194">
        <v>44160</v>
      </c>
      <c r="O417" s="95">
        <f t="shared" si="167"/>
        <v>0</v>
      </c>
      <c r="P417" s="99">
        <f t="shared" si="168"/>
        <v>0</v>
      </c>
      <c r="Q417" s="154"/>
      <c r="R417" s="154"/>
      <c r="S417" s="95"/>
      <c r="T417" s="154"/>
      <c r="U417" s="154"/>
      <c r="V417" s="154"/>
      <c r="W417" s="95">
        <v>480</v>
      </c>
      <c r="X417" s="196">
        <f t="shared" si="169"/>
        <v>68640</v>
      </c>
      <c r="Y417" s="85">
        <f t="shared" si="163"/>
        <v>0</v>
      </c>
      <c r="Z417" s="68"/>
      <c r="AA417" s="68"/>
      <c r="AB417" s="68"/>
      <c r="AC417" s="68"/>
      <c r="AD417" s="68"/>
      <c r="AE417" s="68"/>
      <c r="AF417" s="68"/>
      <c r="AG417" s="68"/>
      <c r="AH417" s="68"/>
      <c r="AI417" s="68"/>
      <c r="AJ417" s="68"/>
      <c r="AK417" s="68"/>
      <c r="AL417" s="68"/>
      <c r="AM417" s="68"/>
    </row>
    <row r="418" spans="1:39" s="69" customFormat="1" ht="28.5" customHeight="1">
      <c r="A418" s="154">
        <v>36</v>
      </c>
      <c r="B418" s="189" t="s">
        <v>577</v>
      </c>
      <c r="C418" s="350" t="s">
        <v>368</v>
      </c>
      <c r="D418" s="350" t="s">
        <v>578</v>
      </c>
      <c r="E418" s="349">
        <v>9362.43</v>
      </c>
      <c r="F418" s="95">
        <v>7699</v>
      </c>
      <c r="G418" s="99">
        <f t="shared" si="166"/>
        <v>72081348.570000008</v>
      </c>
      <c r="H418" s="351">
        <v>44713</v>
      </c>
      <c r="I418" s="193"/>
      <c r="J418" s="191"/>
      <c r="K418" s="352"/>
      <c r="L418" s="99"/>
      <c r="M418" s="151">
        <v>1455</v>
      </c>
      <c r="N418" s="194">
        <v>44188</v>
      </c>
      <c r="O418" s="95">
        <f t="shared" si="167"/>
        <v>718</v>
      </c>
      <c r="P418" s="99">
        <f t="shared" si="168"/>
        <v>6722224.7400000002</v>
      </c>
      <c r="Q418" s="154"/>
      <c r="R418" s="154"/>
      <c r="S418" s="95"/>
      <c r="T418" s="154"/>
      <c r="U418" s="154"/>
      <c r="V418" s="154"/>
      <c r="W418" s="95">
        <v>6981</v>
      </c>
      <c r="X418" s="196">
        <f t="shared" si="169"/>
        <v>65359123.830000006</v>
      </c>
      <c r="Y418" s="85">
        <f t="shared" si="163"/>
        <v>0</v>
      </c>
      <c r="Z418" s="68"/>
      <c r="AA418" s="68"/>
      <c r="AB418" s="68"/>
      <c r="AC418" s="68"/>
      <c r="AD418" s="68"/>
      <c r="AE418" s="68"/>
      <c r="AF418" s="68"/>
      <c r="AG418" s="68"/>
      <c r="AH418" s="68"/>
      <c r="AI418" s="68"/>
      <c r="AJ418" s="68"/>
      <c r="AK418" s="68"/>
      <c r="AL418" s="68"/>
      <c r="AM418" s="68"/>
    </row>
    <row r="419" spans="1:39" s="69" customFormat="1" ht="28.5" customHeight="1">
      <c r="A419" s="154">
        <v>37</v>
      </c>
      <c r="B419" s="189" t="s">
        <v>579</v>
      </c>
      <c r="C419" s="350" t="s">
        <v>280</v>
      </c>
      <c r="D419" s="350">
        <v>632027</v>
      </c>
      <c r="E419" s="349">
        <v>5.4</v>
      </c>
      <c r="F419" s="95">
        <v>0</v>
      </c>
      <c r="G419" s="99">
        <f t="shared" si="166"/>
        <v>0</v>
      </c>
      <c r="H419" s="351">
        <v>45169</v>
      </c>
      <c r="I419" s="193"/>
      <c r="J419" s="191"/>
      <c r="K419" s="352"/>
      <c r="L419" s="99"/>
      <c r="M419" s="151">
        <v>1193</v>
      </c>
      <c r="N419" s="194">
        <v>44144</v>
      </c>
      <c r="O419" s="95">
        <f t="shared" si="167"/>
        <v>0</v>
      </c>
      <c r="P419" s="99">
        <f t="shared" si="168"/>
        <v>0</v>
      </c>
      <c r="Q419" s="154"/>
      <c r="R419" s="154"/>
      <c r="S419" s="95"/>
      <c r="T419" s="154"/>
      <c r="U419" s="154"/>
      <c r="V419" s="154"/>
      <c r="W419" s="95">
        <v>0</v>
      </c>
      <c r="X419" s="196">
        <f t="shared" si="169"/>
        <v>0</v>
      </c>
      <c r="Y419" s="85">
        <f t="shared" si="163"/>
        <v>0</v>
      </c>
      <c r="Z419" s="68"/>
      <c r="AA419" s="68"/>
      <c r="AB419" s="68"/>
      <c r="AC419" s="68"/>
      <c r="AD419" s="68"/>
      <c r="AE419" s="68"/>
      <c r="AF419" s="68"/>
      <c r="AG419" s="68"/>
      <c r="AH419" s="68"/>
      <c r="AI419" s="68"/>
      <c r="AJ419" s="68"/>
      <c r="AK419" s="68"/>
      <c r="AL419" s="68"/>
      <c r="AM419" s="68"/>
    </row>
    <row r="420" spans="1:39" s="69" customFormat="1" ht="36" customHeight="1">
      <c r="A420" s="154">
        <v>38</v>
      </c>
      <c r="B420" s="189" t="s">
        <v>374</v>
      </c>
      <c r="C420" s="350" t="s">
        <v>375</v>
      </c>
      <c r="D420" s="350">
        <v>40820</v>
      </c>
      <c r="E420" s="349">
        <v>219.91</v>
      </c>
      <c r="F420" s="95">
        <v>98</v>
      </c>
      <c r="G420" s="99">
        <f t="shared" si="166"/>
        <v>21551.18</v>
      </c>
      <c r="H420" s="351">
        <v>44561</v>
      </c>
      <c r="I420" s="193"/>
      <c r="J420" s="191"/>
      <c r="K420" s="352"/>
      <c r="L420" s="99"/>
      <c r="M420" s="151">
        <v>1042</v>
      </c>
      <c r="N420" s="194">
        <v>44105</v>
      </c>
      <c r="O420" s="95">
        <f t="shared" si="167"/>
        <v>93</v>
      </c>
      <c r="P420" s="99">
        <f t="shared" si="168"/>
        <v>20451.63</v>
      </c>
      <c r="Q420" s="154"/>
      <c r="R420" s="154"/>
      <c r="S420" s="95"/>
      <c r="T420" s="154"/>
      <c r="U420" s="154"/>
      <c r="V420" s="154"/>
      <c r="W420" s="95">
        <v>5</v>
      </c>
      <c r="X420" s="196">
        <f t="shared" si="169"/>
        <v>1099.55</v>
      </c>
      <c r="Y420" s="85">
        <f t="shared" si="163"/>
        <v>0</v>
      </c>
      <c r="Z420" s="68"/>
      <c r="AA420" s="68"/>
      <c r="AB420" s="68"/>
      <c r="AC420" s="68"/>
      <c r="AD420" s="68"/>
      <c r="AE420" s="68"/>
      <c r="AF420" s="68"/>
      <c r="AG420" s="68"/>
      <c r="AH420" s="68"/>
      <c r="AI420" s="68"/>
      <c r="AJ420" s="68"/>
      <c r="AK420" s="68"/>
      <c r="AL420" s="68"/>
      <c r="AM420" s="68"/>
    </row>
    <row r="421" spans="1:39" s="69" customFormat="1" ht="28.5" customHeight="1">
      <c r="A421" s="154">
        <v>39</v>
      </c>
      <c r="B421" s="189" t="s">
        <v>580</v>
      </c>
      <c r="C421" s="350" t="s">
        <v>280</v>
      </c>
      <c r="D421" s="350">
        <v>71020</v>
      </c>
      <c r="E421" s="349">
        <v>5.3</v>
      </c>
      <c r="F421" s="95">
        <v>0</v>
      </c>
      <c r="G421" s="99">
        <f t="shared" si="166"/>
        <v>0</v>
      </c>
      <c r="H421" s="351">
        <v>44865</v>
      </c>
      <c r="I421" s="193"/>
      <c r="J421" s="191"/>
      <c r="K421" s="352"/>
      <c r="L421" s="99"/>
      <c r="M421" s="151">
        <v>1193</v>
      </c>
      <c r="N421" s="194">
        <v>44144</v>
      </c>
      <c r="O421" s="95">
        <f t="shared" si="167"/>
        <v>0</v>
      </c>
      <c r="P421" s="99">
        <f t="shared" si="168"/>
        <v>0</v>
      </c>
      <c r="Q421" s="154"/>
      <c r="R421" s="154"/>
      <c r="S421" s="95"/>
      <c r="T421" s="154"/>
      <c r="U421" s="154"/>
      <c r="V421" s="154"/>
      <c r="W421" s="95">
        <v>0</v>
      </c>
      <c r="X421" s="196">
        <f t="shared" si="169"/>
        <v>0</v>
      </c>
      <c r="Y421" s="85">
        <f t="shared" si="163"/>
        <v>0</v>
      </c>
      <c r="Z421" s="68"/>
      <c r="AA421" s="68"/>
      <c r="AB421" s="68"/>
      <c r="AC421" s="68"/>
      <c r="AD421" s="68"/>
      <c r="AE421" s="68"/>
      <c r="AF421" s="68"/>
      <c r="AG421" s="68"/>
      <c r="AH421" s="68"/>
      <c r="AI421" s="68"/>
      <c r="AJ421" s="68"/>
      <c r="AK421" s="68"/>
      <c r="AL421" s="68"/>
      <c r="AM421" s="68"/>
    </row>
    <row r="422" spans="1:39" s="69" customFormat="1" ht="28.5" customHeight="1">
      <c r="A422" s="154">
        <v>40</v>
      </c>
      <c r="B422" s="189" t="s">
        <v>581</v>
      </c>
      <c r="C422" s="350" t="s">
        <v>280</v>
      </c>
      <c r="D422" s="350" t="s">
        <v>582</v>
      </c>
      <c r="E422" s="349">
        <v>29.96</v>
      </c>
      <c r="F422" s="95">
        <v>459000</v>
      </c>
      <c r="G422" s="99">
        <f t="shared" si="166"/>
        <v>13751640</v>
      </c>
      <c r="H422" s="351">
        <v>44530</v>
      </c>
      <c r="I422" s="193"/>
      <c r="J422" s="191"/>
      <c r="K422" s="352"/>
      <c r="L422" s="99"/>
      <c r="M422" s="151">
        <v>1193</v>
      </c>
      <c r="N422" s="194">
        <v>44144</v>
      </c>
      <c r="O422" s="95">
        <f t="shared" si="167"/>
        <v>0</v>
      </c>
      <c r="P422" s="99">
        <f t="shared" si="168"/>
        <v>0</v>
      </c>
      <c r="Q422" s="154"/>
      <c r="R422" s="154"/>
      <c r="S422" s="95"/>
      <c r="T422" s="154"/>
      <c r="U422" s="154"/>
      <c r="V422" s="154"/>
      <c r="W422" s="95">
        <v>459000</v>
      </c>
      <c r="X422" s="196">
        <f t="shared" si="169"/>
        <v>13751640</v>
      </c>
      <c r="Y422" s="85">
        <f t="shared" si="163"/>
        <v>0</v>
      </c>
      <c r="Z422" s="68"/>
      <c r="AA422" s="68"/>
      <c r="AB422" s="68"/>
      <c r="AC422" s="68"/>
      <c r="AD422" s="68"/>
      <c r="AE422" s="68"/>
      <c r="AF422" s="68"/>
      <c r="AG422" s="68"/>
      <c r="AH422" s="68"/>
      <c r="AI422" s="68"/>
      <c r="AJ422" s="68"/>
      <c r="AK422" s="68"/>
      <c r="AL422" s="68"/>
      <c r="AM422" s="68"/>
    </row>
    <row r="423" spans="1:39" s="69" customFormat="1" ht="28.5" customHeight="1">
      <c r="A423" s="154">
        <v>41</v>
      </c>
      <c r="B423" s="189" t="s">
        <v>583</v>
      </c>
      <c r="C423" s="350" t="s">
        <v>280</v>
      </c>
      <c r="D423" s="350" t="s">
        <v>584</v>
      </c>
      <c r="E423" s="349">
        <v>29.35</v>
      </c>
      <c r="F423" s="95">
        <v>195000</v>
      </c>
      <c r="G423" s="99">
        <f t="shared" si="166"/>
        <v>5723250</v>
      </c>
      <c r="H423" s="351">
        <v>45169</v>
      </c>
      <c r="I423" s="193"/>
      <c r="J423" s="191"/>
      <c r="K423" s="352"/>
      <c r="L423" s="99"/>
      <c r="M423" s="151">
        <v>1193</v>
      </c>
      <c r="N423" s="194">
        <v>44144</v>
      </c>
      <c r="O423" s="95">
        <f t="shared" si="167"/>
        <v>0</v>
      </c>
      <c r="P423" s="99">
        <f t="shared" si="168"/>
        <v>0</v>
      </c>
      <c r="Q423" s="154"/>
      <c r="R423" s="154"/>
      <c r="S423" s="95"/>
      <c r="T423" s="154"/>
      <c r="U423" s="154"/>
      <c r="V423" s="154"/>
      <c r="W423" s="95">
        <v>195000</v>
      </c>
      <c r="X423" s="196">
        <f t="shared" si="169"/>
        <v>5723250</v>
      </c>
      <c r="Y423" s="85">
        <f t="shared" si="163"/>
        <v>0</v>
      </c>
      <c r="Z423" s="68"/>
      <c r="AA423" s="68"/>
      <c r="AB423" s="68"/>
      <c r="AC423" s="68"/>
      <c r="AD423" s="68"/>
      <c r="AE423" s="68"/>
      <c r="AF423" s="68"/>
      <c r="AG423" s="68"/>
      <c r="AH423" s="68"/>
      <c r="AI423" s="68"/>
      <c r="AJ423" s="68"/>
      <c r="AK423" s="68"/>
      <c r="AL423" s="68"/>
      <c r="AM423" s="68"/>
    </row>
    <row r="424" spans="1:39" s="69" customFormat="1" ht="28.5" customHeight="1">
      <c r="A424" s="154">
        <v>42</v>
      </c>
      <c r="B424" s="189" t="s">
        <v>585</v>
      </c>
      <c r="C424" s="350" t="s">
        <v>13</v>
      </c>
      <c r="D424" s="350" t="s">
        <v>586</v>
      </c>
      <c r="E424" s="349">
        <v>1593.23</v>
      </c>
      <c r="F424" s="95">
        <v>437</v>
      </c>
      <c r="G424" s="99">
        <f t="shared" si="166"/>
        <v>696241.51</v>
      </c>
      <c r="H424" s="351">
        <v>45231</v>
      </c>
      <c r="I424" s="193"/>
      <c r="J424" s="191"/>
      <c r="K424" s="352"/>
      <c r="L424" s="99"/>
      <c r="M424" s="151">
        <v>1455</v>
      </c>
      <c r="N424" s="194">
        <v>44188</v>
      </c>
      <c r="O424" s="95">
        <f t="shared" si="167"/>
        <v>5</v>
      </c>
      <c r="P424" s="99">
        <f t="shared" si="168"/>
        <v>7966.15</v>
      </c>
      <c r="Q424" s="154"/>
      <c r="R424" s="154"/>
      <c r="S424" s="95"/>
      <c r="T424" s="154"/>
      <c r="U424" s="154"/>
      <c r="V424" s="154"/>
      <c r="W424" s="95">
        <v>432</v>
      </c>
      <c r="X424" s="196">
        <f t="shared" si="169"/>
        <v>688275.36</v>
      </c>
      <c r="Y424" s="85">
        <f t="shared" si="163"/>
        <v>0</v>
      </c>
      <c r="Z424" s="68"/>
      <c r="AA424" s="68"/>
      <c r="AB424" s="68"/>
      <c r="AC424" s="68"/>
      <c r="AD424" s="68"/>
      <c r="AE424" s="68"/>
      <c r="AF424" s="68"/>
      <c r="AG424" s="68"/>
      <c r="AH424" s="68"/>
      <c r="AI424" s="68"/>
      <c r="AJ424" s="68"/>
      <c r="AK424" s="68"/>
      <c r="AL424" s="68"/>
      <c r="AM424" s="68"/>
    </row>
    <row r="425" spans="1:39" s="69" customFormat="1" ht="28.5" customHeight="1">
      <c r="A425" s="154">
        <v>43</v>
      </c>
      <c r="B425" s="189" t="s">
        <v>587</v>
      </c>
      <c r="C425" s="350" t="s">
        <v>13</v>
      </c>
      <c r="D425" s="350" t="s">
        <v>588</v>
      </c>
      <c r="E425" s="349">
        <v>52015.91</v>
      </c>
      <c r="F425" s="95">
        <v>61</v>
      </c>
      <c r="G425" s="99">
        <f t="shared" si="166"/>
        <v>3172970.5100000002</v>
      </c>
      <c r="H425" s="351">
        <v>45107</v>
      </c>
      <c r="I425" s="193"/>
      <c r="J425" s="191"/>
      <c r="K425" s="352"/>
      <c r="L425" s="99"/>
      <c r="M425" s="151">
        <v>1456</v>
      </c>
      <c r="N425" s="194">
        <v>44188</v>
      </c>
      <c r="O425" s="95">
        <f t="shared" si="167"/>
        <v>0</v>
      </c>
      <c r="P425" s="99">
        <f t="shared" si="168"/>
        <v>0</v>
      </c>
      <c r="Q425" s="154"/>
      <c r="R425" s="154"/>
      <c r="S425" s="95"/>
      <c r="T425" s="154"/>
      <c r="U425" s="154"/>
      <c r="V425" s="154"/>
      <c r="W425" s="95">
        <v>61</v>
      </c>
      <c r="X425" s="196">
        <f t="shared" si="169"/>
        <v>3172970.5100000002</v>
      </c>
      <c r="Y425" s="85">
        <f t="shared" si="163"/>
        <v>0</v>
      </c>
      <c r="Z425" s="68"/>
      <c r="AA425" s="68"/>
      <c r="AB425" s="68"/>
      <c r="AC425" s="68"/>
      <c r="AD425" s="68"/>
      <c r="AE425" s="68"/>
      <c r="AF425" s="68"/>
      <c r="AG425" s="68"/>
      <c r="AH425" s="68"/>
      <c r="AI425" s="68"/>
      <c r="AJ425" s="68"/>
      <c r="AK425" s="68"/>
      <c r="AL425" s="68"/>
      <c r="AM425" s="68"/>
    </row>
    <row r="426" spans="1:39" s="69" customFormat="1" ht="28.5" customHeight="1">
      <c r="A426" s="154">
        <v>44</v>
      </c>
      <c r="B426" s="189" t="s">
        <v>376</v>
      </c>
      <c r="C426" s="350" t="s">
        <v>38</v>
      </c>
      <c r="D426" s="350"/>
      <c r="E426" s="349">
        <v>3.85</v>
      </c>
      <c r="F426" s="95">
        <v>2150</v>
      </c>
      <c r="G426" s="99">
        <f t="shared" si="166"/>
        <v>8277.5</v>
      </c>
      <c r="H426" s="351">
        <v>44866</v>
      </c>
      <c r="I426" s="193"/>
      <c r="J426" s="191"/>
      <c r="K426" s="352"/>
      <c r="L426" s="99"/>
      <c r="M426" s="151">
        <v>606</v>
      </c>
      <c r="N426" s="194">
        <v>43993</v>
      </c>
      <c r="O426" s="95">
        <f t="shared" si="167"/>
        <v>1150</v>
      </c>
      <c r="P426" s="99">
        <f t="shared" si="168"/>
        <v>4427.5</v>
      </c>
      <c r="Q426" s="154"/>
      <c r="R426" s="154"/>
      <c r="S426" s="95"/>
      <c r="T426" s="154"/>
      <c r="U426" s="154"/>
      <c r="V426" s="154"/>
      <c r="W426" s="95">
        <v>1000</v>
      </c>
      <c r="X426" s="196">
        <f t="shared" si="169"/>
        <v>3850</v>
      </c>
      <c r="Y426" s="85">
        <f t="shared" si="163"/>
        <v>0</v>
      </c>
      <c r="Z426" s="68"/>
      <c r="AA426" s="68"/>
      <c r="AB426" s="68"/>
      <c r="AC426" s="68"/>
      <c r="AD426" s="68"/>
      <c r="AE426" s="68"/>
      <c r="AF426" s="68"/>
      <c r="AG426" s="68"/>
      <c r="AH426" s="68"/>
      <c r="AI426" s="68"/>
      <c r="AJ426" s="68"/>
      <c r="AK426" s="68"/>
      <c r="AL426" s="68"/>
      <c r="AM426" s="68"/>
    </row>
    <row r="427" spans="1:39" s="69" customFormat="1" ht="28.5" customHeight="1">
      <c r="A427" s="154">
        <v>45</v>
      </c>
      <c r="B427" s="189" t="s">
        <v>377</v>
      </c>
      <c r="C427" s="350" t="s">
        <v>38</v>
      </c>
      <c r="D427" s="350"/>
      <c r="E427" s="349">
        <v>3.85</v>
      </c>
      <c r="F427" s="95">
        <v>800</v>
      </c>
      <c r="G427" s="99">
        <f t="shared" si="166"/>
        <v>3080</v>
      </c>
      <c r="H427" s="351">
        <v>44866</v>
      </c>
      <c r="I427" s="193"/>
      <c r="J427" s="191"/>
      <c r="K427" s="352"/>
      <c r="L427" s="99"/>
      <c r="M427" s="151">
        <v>606</v>
      </c>
      <c r="N427" s="194" t="s">
        <v>378</v>
      </c>
      <c r="O427" s="95">
        <f t="shared" si="167"/>
        <v>115</v>
      </c>
      <c r="P427" s="99">
        <f t="shared" si="168"/>
        <v>442.75</v>
      </c>
      <c r="Q427" s="154"/>
      <c r="R427" s="154"/>
      <c r="S427" s="95"/>
      <c r="T427" s="154"/>
      <c r="U427" s="154"/>
      <c r="V427" s="154"/>
      <c r="W427" s="95">
        <v>685</v>
      </c>
      <c r="X427" s="196">
        <f t="shared" si="169"/>
        <v>2637.25</v>
      </c>
      <c r="Y427" s="85">
        <f t="shared" si="163"/>
        <v>0</v>
      </c>
      <c r="Z427" s="68"/>
      <c r="AA427" s="68"/>
      <c r="AB427" s="68"/>
      <c r="AC427" s="68"/>
      <c r="AD427" s="68"/>
      <c r="AE427" s="68"/>
      <c r="AF427" s="68"/>
      <c r="AG427" s="68"/>
      <c r="AH427" s="68"/>
      <c r="AI427" s="68"/>
      <c r="AJ427" s="68"/>
      <c r="AK427" s="68"/>
      <c r="AL427" s="68"/>
      <c r="AM427" s="68"/>
    </row>
    <row r="428" spans="1:39" s="69" customFormat="1" ht="37.5" customHeight="1">
      <c r="A428" s="154">
        <v>46</v>
      </c>
      <c r="B428" s="189" t="s">
        <v>589</v>
      </c>
      <c r="C428" s="350" t="s">
        <v>27</v>
      </c>
      <c r="D428" s="350"/>
      <c r="E428" s="349">
        <v>3193.95</v>
      </c>
      <c r="F428" s="95">
        <v>18</v>
      </c>
      <c r="G428" s="99">
        <f t="shared" si="166"/>
        <v>57491.1</v>
      </c>
      <c r="H428" s="351"/>
      <c r="I428" s="193"/>
      <c r="J428" s="191"/>
      <c r="K428" s="352"/>
      <c r="L428" s="99"/>
      <c r="M428" s="151">
        <v>1344</v>
      </c>
      <c r="N428" s="194">
        <v>44167</v>
      </c>
      <c r="O428" s="95">
        <f t="shared" si="167"/>
        <v>10</v>
      </c>
      <c r="P428" s="99">
        <f t="shared" si="168"/>
        <v>31939.5</v>
      </c>
      <c r="Q428" s="154"/>
      <c r="R428" s="154"/>
      <c r="S428" s="95"/>
      <c r="T428" s="154"/>
      <c r="U428" s="154"/>
      <c r="V428" s="154"/>
      <c r="W428" s="95">
        <v>8</v>
      </c>
      <c r="X428" s="196">
        <f t="shared" si="169"/>
        <v>25551.599999999999</v>
      </c>
      <c r="Y428" s="85">
        <f t="shared" si="163"/>
        <v>0</v>
      </c>
      <c r="Z428" s="68"/>
      <c r="AA428" s="68"/>
      <c r="AB428" s="68"/>
      <c r="AC428" s="68"/>
      <c r="AD428" s="68"/>
      <c r="AE428" s="68"/>
      <c r="AF428" s="68"/>
      <c r="AG428" s="68"/>
      <c r="AH428" s="68"/>
      <c r="AI428" s="68"/>
      <c r="AJ428" s="68"/>
      <c r="AK428" s="68"/>
      <c r="AL428" s="68"/>
      <c r="AM428" s="68"/>
    </row>
    <row r="429" spans="1:39" s="69" customFormat="1" ht="37.5" customHeight="1">
      <c r="A429" s="154">
        <v>47</v>
      </c>
      <c r="B429" s="189" t="s">
        <v>589</v>
      </c>
      <c r="C429" s="350" t="s">
        <v>27</v>
      </c>
      <c r="D429" s="350"/>
      <c r="E429" s="349">
        <v>3193.95</v>
      </c>
      <c r="F429" s="95">
        <v>33</v>
      </c>
      <c r="G429" s="99">
        <f t="shared" si="166"/>
        <v>105400.34999999999</v>
      </c>
      <c r="H429" s="351"/>
      <c r="I429" s="193"/>
      <c r="J429" s="191"/>
      <c r="K429" s="352"/>
      <c r="L429" s="99"/>
      <c r="M429" s="151">
        <v>1344</v>
      </c>
      <c r="N429" s="194">
        <v>44167</v>
      </c>
      <c r="O429" s="95">
        <f t="shared" si="167"/>
        <v>0</v>
      </c>
      <c r="P429" s="99">
        <f t="shared" si="168"/>
        <v>0</v>
      </c>
      <c r="Q429" s="154"/>
      <c r="R429" s="154"/>
      <c r="S429" s="95"/>
      <c r="T429" s="154"/>
      <c r="U429" s="154"/>
      <c r="V429" s="154"/>
      <c r="W429" s="95">
        <v>33</v>
      </c>
      <c r="X429" s="196">
        <f t="shared" si="169"/>
        <v>105400.34999999999</v>
      </c>
      <c r="Y429" s="85">
        <f t="shared" si="163"/>
        <v>0</v>
      </c>
      <c r="Z429" s="68"/>
      <c r="AA429" s="68"/>
      <c r="AB429" s="68"/>
      <c r="AC429" s="68"/>
      <c r="AD429" s="68"/>
      <c r="AE429" s="68"/>
      <c r="AF429" s="68"/>
      <c r="AG429" s="68"/>
      <c r="AH429" s="68"/>
      <c r="AI429" s="68"/>
      <c r="AJ429" s="68"/>
      <c r="AK429" s="68"/>
      <c r="AL429" s="68"/>
      <c r="AM429" s="68"/>
    </row>
    <row r="430" spans="1:39" s="69" customFormat="1" ht="37.5" customHeight="1">
      <c r="A430" s="154">
        <v>48</v>
      </c>
      <c r="B430" s="189" t="s">
        <v>589</v>
      </c>
      <c r="C430" s="350" t="s">
        <v>27</v>
      </c>
      <c r="D430" s="350"/>
      <c r="E430" s="349">
        <v>3193.95</v>
      </c>
      <c r="F430" s="95">
        <v>0</v>
      </c>
      <c r="G430" s="99">
        <f t="shared" si="166"/>
        <v>0</v>
      </c>
      <c r="H430" s="351"/>
      <c r="I430" s="193"/>
      <c r="J430" s="191"/>
      <c r="K430" s="352"/>
      <c r="L430" s="99"/>
      <c r="M430" s="151">
        <v>1344</v>
      </c>
      <c r="N430" s="194">
        <v>44167</v>
      </c>
      <c r="O430" s="95">
        <f t="shared" si="167"/>
        <v>0</v>
      </c>
      <c r="P430" s="99">
        <f t="shared" si="168"/>
        <v>0</v>
      </c>
      <c r="Q430" s="154"/>
      <c r="R430" s="154"/>
      <c r="S430" s="95"/>
      <c r="T430" s="154"/>
      <c r="U430" s="154"/>
      <c r="V430" s="154"/>
      <c r="W430" s="95">
        <v>0</v>
      </c>
      <c r="X430" s="196">
        <f t="shared" si="169"/>
        <v>0</v>
      </c>
      <c r="Y430" s="85">
        <f t="shared" si="163"/>
        <v>0</v>
      </c>
      <c r="Z430" s="68"/>
      <c r="AA430" s="68"/>
      <c r="AB430" s="68"/>
      <c r="AC430" s="68"/>
      <c r="AD430" s="68"/>
      <c r="AE430" s="68"/>
      <c r="AF430" s="68"/>
      <c r="AG430" s="68"/>
      <c r="AH430" s="68"/>
      <c r="AI430" s="68"/>
      <c r="AJ430" s="68"/>
      <c r="AK430" s="68"/>
      <c r="AL430" s="68"/>
      <c r="AM430" s="68"/>
    </row>
    <row r="431" spans="1:39" s="69" customFormat="1" ht="37.5" customHeight="1">
      <c r="A431" s="154">
        <v>49</v>
      </c>
      <c r="B431" s="189" t="s">
        <v>590</v>
      </c>
      <c r="C431" s="350" t="s">
        <v>27</v>
      </c>
      <c r="D431" s="350"/>
      <c r="E431" s="349">
        <v>930.9</v>
      </c>
      <c r="F431" s="95">
        <v>46</v>
      </c>
      <c r="G431" s="99">
        <f t="shared" si="166"/>
        <v>42821.4</v>
      </c>
      <c r="H431" s="351"/>
      <c r="I431" s="193"/>
      <c r="J431" s="191"/>
      <c r="K431" s="352"/>
      <c r="L431" s="99"/>
      <c r="M431" s="151">
        <v>1344</v>
      </c>
      <c r="N431" s="194">
        <v>44167</v>
      </c>
      <c r="O431" s="95">
        <f t="shared" si="167"/>
        <v>0</v>
      </c>
      <c r="P431" s="99">
        <f t="shared" si="168"/>
        <v>0</v>
      </c>
      <c r="Q431" s="154"/>
      <c r="R431" s="154"/>
      <c r="S431" s="95"/>
      <c r="T431" s="154"/>
      <c r="U431" s="154"/>
      <c r="V431" s="154"/>
      <c r="W431" s="95">
        <v>46</v>
      </c>
      <c r="X431" s="196">
        <f t="shared" si="169"/>
        <v>42821.4</v>
      </c>
      <c r="Y431" s="85">
        <f t="shared" si="163"/>
        <v>0</v>
      </c>
      <c r="Z431" s="68"/>
      <c r="AA431" s="68"/>
      <c r="AB431" s="68"/>
      <c r="AC431" s="68"/>
      <c r="AD431" s="68"/>
      <c r="AE431" s="68"/>
      <c r="AF431" s="68"/>
      <c r="AG431" s="68"/>
      <c r="AH431" s="68"/>
      <c r="AI431" s="68"/>
      <c r="AJ431" s="68"/>
      <c r="AK431" s="68"/>
      <c r="AL431" s="68"/>
      <c r="AM431" s="68"/>
    </row>
    <row r="432" spans="1:39" s="69" customFormat="1" ht="37.5" customHeight="1">
      <c r="A432" s="154">
        <v>50</v>
      </c>
      <c r="B432" s="189" t="s">
        <v>591</v>
      </c>
      <c r="C432" s="350" t="s">
        <v>27</v>
      </c>
      <c r="D432" s="350"/>
      <c r="E432" s="349">
        <v>454.75</v>
      </c>
      <c r="F432" s="95">
        <v>93</v>
      </c>
      <c r="G432" s="99">
        <f t="shared" si="166"/>
        <v>42291.75</v>
      </c>
      <c r="H432" s="351"/>
      <c r="I432" s="193"/>
      <c r="J432" s="191"/>
      <c r="K432" s="352"/>
      <c r="L432" s="99"/>
      <c r="M432" s="151">
        <v>1344</v>
      </c>
      <c r="N432" s="194">
        <v>44167</v>
      </c>
      <c r="O432" s="95">
        <f t="shared" si="167"/>
        <v>0</v>
      </c>
      <c r="P432" s="99">
        <f t="shared" si="168"/>
        <v>0</v>
      </c>
      <c r="Q432" s="154"/>
      <c r="R432" s="154"/>
      <c r="S432" s="95"/>
      <c r="T432" s="154"/>
      <c r="U432" s="154"/>
      <c r="V432" s="154"/>
      <c r="W432" s="95">
        <v>93</v>
      </c>
      <c r="X432" s="196">
        <f t="shared" si="169"/>
        <v>42291.75</v>
      </c>
      <c r="Y432" s="85">
        <f t="shared" si="163"/>
        <v>0</v>
      </c>
      <c r="Z432" s="68"/>
      <c r="AA432" s="68"/>
      <c r="AB432" s="68"/>
      <c r="AC432" s="68"/>
      <c r="AD432" s="68"/>
      <c r="AE432" s="68"/>
      <c r="AF432" s="68"/>
      <c r="AG432" s="68"/>
      <c r="AH432" s="68"/>
      <c r="AI432" s="68"/>
      <c r="AJ432" s="68"/>
      <c r="AK432" s="68"/>
      <c r="AL432" s="68"/>
      <c r="AM432" s="68"/>
    </row>
    <row r="433" spans="1:39" s="69" customFormat="1" ht="37.5" customHeight="1">
      <c r="A433" s="154">
        <v>51</v>
      </c>
      <c r="B433" s="189" t="s">
        <v>592</v>
      </c>
      <c r="C433" s="350" t="s">
        <v>27</v>
      </c>
      <c r="D433" s="350"/>
      <c r="E433" s="349">
        <v>396.97</v>
      </c>
      <c r="F433" s="95">
        <v>93</v>
      </c>
      <c r="G433" s="99">
        <f t="shared" si="166"/>
        <v>36918.21</v>
      </c>
      <c r="H433" s="351"/>
      <c r="I433" s="193"/>
      <c r="J433" s="191"/>
      <c r="K433" s="352"/>
      <c r="L433" s="99"/>
      <c r="M433" s="151">
        <v>1344</v>
      </c>
      <c r="N433" s="194">
        <v>44167</v>
      </c>
      <c r="O433" s="95">
        <f t="shared" si="167"/>
        <v>0</v>
      </c>
      <c r="P433" s="99">
        <f t="shared" si="168"/>
        <v>0</v>
      </c>
      <c r="Q433" s="154"/>
      <c r="R433" s="154"/>
      <c r="S433" s="95"/>
      <c r="T433" s="154"/>
      <c r="U433" s="154"/>
      <c r="V433" s="154"/>
      <c r="W433" s="95">
        <v>93</v>
      </c>
      <c r="X433" s="196">
        <f t="shared" si="169"/>
        <v>36918.21</v>
      </c>
      <c r="Y433" s="85">
        <f t="shared" si="163"/>
        <v>0</v>
      </c>
      <c r="Z433" s="68"/>
      <c r="AA433" s="68"/>
      <c r="AB433" s="68"/>
      <c r="AC433" s="68"/>
      <c r="AD433" s="68"/>
      <c r="AE433" s="68"/>
      <c r="AF433" s="68"/>
      <c r="AG433" s="68"/>
      <c r="AH433" s="68"/>
      <c r="AI433" s="68"/>
      <c r="AJ433" s="68"/>
      <c r="AK433" s="68"/>
      <c r="AL433" s="68"/>
      <c r="AM433" s="68"/>
    </row>
    <row r="434" spans="1:39" s="69" customFormat="1" ht="37.5" customHeight="1">
      <c r="A434" s="154">
        <v>52</v>
      </c>
      <c r="B434" s="189" t="s">
        <v>593</v>
      </c>
      <c r="C434" s="350" t="s">
        <v>27</v>
      </c>
      <c r="D434" s="350"/>
      <c r="E434" s="349">
        <v>396.97</v>
      </c>
      <c r="F434" s="95">
        <v>93</v>
      </c>
      <c r="G434" s="99">
        <f t="shared" si="166"/>
        <v>36918.21</v>
      </c>
      <c r="H434" s="351"/>
      <c r="I434" s="193"/>
      <c r="J434" s="191"/>
      <c r="K434" s="352"/>
      <c r="L434" s="99"/>
      <c r="M434" s="151">
        <v>1344</v>
      </c>
      <c r="N434" s="194">
        <v>44167</v>
      </c>
      <c r="O434" s="95">
        <f t="shared" si="167"/>
        <v>0</v>
      </c>
      <c r="P434" s="99">
        <f t="shared" si="168"/>
        <v>0</v>
      </c>
      <c r="Q434" s="154"/>
      <c r="R434" s="154"/>
      <c r="S434" s="95"/>
      <c r="T434" s="154"/>
      <c r="U434" s="154"/>
      <c r="V434" s="154"/>
      <c r="W434" s="95">
        <v>93</v>
      </c>
      <c r="X434" s="196">
        <f t="shared" si="169"/>
        <v>36918.21</v>
      </c>
      <c r="Y434" s="85">
        <f t="shared" si="163"/>
        <v>0</v>
      </c>
      <c r="Z434" s="68"/>
      <c r="AA434" s="68"/>
      <c r="AB434" s="68"/>
      <c r="AC434" s="68"/>
      <c r="AD434" s="68"/>
      <c r="AE434" s="68"/>
      <c r="AF434" s="68"/>
      <c r="AG434" s="68"/>
      <c r="AH434" s="68"/>
      <c r="AI434" s="68"/>
      <c r="AJ434" s="68"/>
      <c r="AK434" s="68"/>
      <c r="AL434" s="68"/>
      <c r="AM434" s="68"/>
    </row>
    <row r="435" spans="1:39" s="69" customFormat="1" ht="37.5" customHeight="1">
      <c r="A435" s="154">
        <v>53</v>
      </c>
      <c r="B435" s="189" t="s">
        <v>594</v>
      </c>
      <c r="C435" s="350" t="s">
        <v>27</v>
      </c>
      <c r="D435" s="350"/>
      <c r="E435" s="349">
        <v>2695.33</v>
      </c>
      <c r="F435" s="95">
        <v>96</v>
      </c>
      <c r="G435" s="99">
        <f t="shared" si="166"/>
        <v>258751.68</v>
      </c>
      <c r="H435" s="351"/>
      <c r="I435" s="193"/>
      <c r="J435" s="191"/>
      <c r="K435" s="352"/>
      <c r="L435" s="99"/>
      <c r="M435" s="151">
        <v>1344</v>
      </c>
      <c r="N435" s="194">
        <v>44167</v>
      </c>
      <c r="O435" s="95">
        <f t="shared" si="167"/>
        <v>12</v>
      </c>
      <c r="P435" s="99">
        <f t="shared" si="168"/>
        <v>32343.96</v>
      </c>
      <c r="Q435" s="154"/>
      <c r="R435" s="154"/>
      <c r="S435" s="95"/>
      <c r="T435" s="154"/>
      <c r="U435" s="154"/>
      <c r="V435" s="154"/>
      <c r="W435" s="95">
        <v>84</v>
      </c>
      <c r="X435" s="196">
        <f t="shared" si="169"/>
        <v>226407.72</v>
      </c>
      <c r="Y435" s="85">
        <f t="shared" si="163"/>
        <v>0</v>
      </c>
      <c r="Z435" s="68"/>
      <c r="AA435" s="68"/>
      <c r="AB435" s="68"/>
      <c r="AC435" s="68"/>
      <c r="AD435" s="68"/>
      <c r="AE435" s="68"/>
      <c r="AF435" s="68"/>
      <c r="AG435" s="68"/>
      <c r="AH435" s="68"/>
      <c r="AI435" s="68"/>
      <c r="AJ435" s="68"/>
      <c r="AK435" s="68"/>
      <c r="AL435" s="68"/>
      <c r="AM435" s="68"/>
    </row>
    <row r="436" spans="1:39" s="69" customFormat="1" ht="37.5" customHeight="1">
      <c r="A436" s="154">
        <v>54</v>
      </c>
      <c r="B436" s="189" t="s">
        <v>595</v>
      </c>
      <c r="C436" s="350" t="s">
        <v>27</v>
      </c>
      <c r="D436" s="350"/>
      <c r="E436" s="349">
        <v>700.85</v>
      </c>
      <c r="F436" s="95">
        <v>38</v>
      </c>
      <c r="G436" s="99">
        <f t="shared" si="166"/>
        <v>26632.3</v>
      </c>
      <c r="H436" s="351"/>
      <c r="I436" s="193"/>
      <c r="J436" s="191"/>
      <c r="K436" s="352"/>
      <c r="L436" s="99"/>
      <c r="M436" s="151">
        <v>1344</v>
      </c>
      <c r="N436" s="194">
        <v>44167</v>
      </c>
      <c r="O436" s="95">
        <f t="shared" si="167"/>
        <v>0</v>
      </c>
      <c r="P436" s="99">
        <f t="shared" si="168"/>
        <v>0</v>
      </c>
      <c r="Q436" s="154"/>
      <c r="R436" s="154"/>
      <c r="S436" s="95"/>
      <c r="T436" s="154"/>
      <c r="U436" s="154"/>
      <c r="V436" s="154"/>
      <c r="W436" s="95">
        <v>38</v>
      </c>
      <c r="X436" s="196">
        <f t="shared" si="169"/>
        <v>26632.3</v>
      </c>
      <c r="Y436" s="85">
        <f t="shared" si="163"/>
        <v>0</v>
      </c>
      <c r="Z436" s="68"/>
      <c r="AA436" s="68"/>
      <c r="AB436" s="68"/>
      <c r="AC436" s="68"/>
      <c r="AD436" s="68"/>
      <c r="AE436" s="68"/>
      <c r="AF436" s="68"/>
      <c r="AG436" s="68"/>
      <c r="AH436" s="68"/>
      <c r="AI436" s="68"/>
      <c r="AJ436" s="68"/>
      <c r="AK436" s="68"/>
      <c r="AL436" s="68"/>
      <c r="AM436" s="68"/>
    </row>
    <row r="437" spans="1:39" s="69" customFormat="1" ht="37.5" customHeight="1">
      <c r="A437" s="154">
        <v>55</v>
      </c>
      <c r="B437" s="189" t="s">
        <v>596</v>
      </c>
      <c r="C437" s="350" t="s">
        <v>27</v>
      </c>
      <c r="D437" s="350"/>
      <c r="E437" s="349">
        <v>262.14999999999998</v>
      </c>
      <c r="F437" s="95">
        <v>93</v>
      </c>
      <c r="G437" s="99">
        <f t="shared" si="166"/>
        <v>24379.949999999997</v>
      </c>
      <c r="H437" s="351"/>
      <c r="I437" s="193"/>
      <c r="J437" s="191"/>
      <c r="K437" s="352"/>
      <c r="L437" s="99"/>
      <c r="M437" s="151">
        <v>1344</v>
      </c>
      <c r="N437" s="194">
        <v>44167</v>
      </c>
      <c r="O437" s="95">
        <f t="shared" si="167"/>
        <v>0</v>
      </c>
      <c r="P437" s="99">
        <f t="shared" si="168"/>
        <v>0</v>
      </c>
      <c r="Q437" s="154"/>
      <c r="R437" s="154"/>
      <c r="S437" s="95"/>
      <c r="T437" s="154"/>
      <c r="U437" s="154"/>
      <c r="V437" s="154"/>
      <c r="W437" s="95">
        <v>93</v>
      </c>
      <c r="X437" s="196">
        <f t="shared" si="169"/>
        <v>24379.949999999997</v>
      </c>
      <c r="Y437" s="85">
        <f t="shared" si="163"/>
        <v>0</v>
      </c>
      <c r="Z437" s="68"/>
      <c r="AA437" s="68"/>
      <c r="AB437" s="68"/>
      <c r="AC437" s="68"/>
      <c r="AD437" s="68"/>
      <c r="AE437" s="68"/>
      <c r="AF437" s="68"/>
      <c r="AG437" s="68"/>
      <c r="AH437" s="68"/>
      <c r="AI437" s="68"/>
      <c r="AJ437" s="68"/>
      <c r="AK437" s="68"/>
      <c r="AL437" s="68"/>
      <c r="AM437" s="68"/>
    </row>
    <row r="438" spans="1:39" s="69" customFormat="1" ht="37.5" customHeight="1">
      <c r="A438" s="154">
        <v>56</v>
      </c>
      <c r="B438" s="189" t="s">
        <v>597</v>
      </c>
      <c r="C438" s="350" t="s">
        <v>27</v>
      </c>
      <c r="D438" s="350"/>
      <c r="E438" s="349">
        <v>396.97</v>
      </c>
      <c r="F438" s="95">
        <v>42</v>
      </c>
      <c r="G438" s="99">
        <f t="shared" si="166"/>
        <v>16672.740000000002</v>
      </c>
      <c r="H438" s="351"/>
      <c r="I438" s="193"/>
      <c r="J438" s="191"/>
      <c r="K438" s="352"/>
      <c r="L438" s="99"/>
      <c r="M438" s="151">
        <v>1344</v>
      </c>
      <c r="N438" s="194">
        <v>44167</v>
      </c>
      <c r="O438" s="95">
        <f t="shared" si="167"/>
        <v>12</v>
      </c>
      <c r="P438" s="99">
        <f t="shared" si="168"/>
        <v>4763.6400000000003</v>
      </c>
      <c r="Q438" s="154"/>
      <c r="R438" s="154"/>
      <c r="S438" s="95"/>
      <c r="T438" s="154"/>
      <c r="U438" s="154"/>
      <c r="V438" s="154"/>
      <c r="W438" s="95">
        <v>30</v>
      </c>
      <c r="X438" s="196">
        <f t="shared" si="169"/>
        <v>11909.1</v>
      </c>
      <c r="Y438" s="85">
        <f t="shared" si="163"/>
        <v>0</v>
      </c>
      <c r="Z438" s="68"/>
      <c r="AA438" s="68"/>
      <c r="AB438" s="68"/>
      <c r="AC438" s="68"/>
      <c r="AD438" s="68"/>
      <c r="AE438" s="68"/>
      <c r="AF438" s="68"/>
      <c r="AG438" s="68"/>
      <c r="AH438" s="68"/>
      <c r="AI438" s="68"/>
      <c r="AJ438" s="68"/>
      <c r="AK438" s="68"/>
      <c r="AL438" s="68"/>
      <c r="AM438" s="68"/>
    </row>
    <row r="439" spans="1:39" s="69" customFormat="1" ht="37.5" customHeight="1">
      <c r="A439" s="154">
        <v>57</v>
      </c>
      <c r="B439" s="189" t="s">
        <v>598</v>
      </c>
      <c r="C439" s="350" t="s">
        <v>27</v>
      </c>
      <c r="D439" s="350"/>
      <c r="E439" s="349">
        <v>326.35000000000002</v>
      </c>
      <c r="F439" s="95">
        <v>42</v>
      </c>
      <c r="G439" s="99">
        <f t="shared" si="166"/>
        <v>13706.7</v>
      </c>
      <c r="H439" s="351"/>
      <c r="I439" s="193"/>
      <c r="J439" s="191"/>
      <c r="K439" s="352"/>
      <c r="L439" s="99"/>
      <c r="M439" s="151">
        <v>1344</v>
      </c>
      <c r="N439" s="194">
        <v>44167</v>
      </c>
      <c r="O439" s="95">
        <f t="shared" si="167"/>
        <v>12</v>
      </c>
      <c r="P439" s="99">
        <f t="shared" si="168"/>
        <v>3916.2000000000003</v>
      </c>
      <c r="Q439" s="154"/>
      <c r="R439" s="154"/>
      <c r="S439" s="95"/>
      <c r="T439" s="154"/>
      <c r="U439" s="154"/>
      <c r="V439" s="154"/>
      <c r="W439" s="95">
        <v>30</v>
      </c>
      <c r="X439" s="196">
        <f t="shared" si="169"/>
        <v>9790.5</v>
      </c>
      <c r="Y439" s="85">
        <f t="shared" si="163"/>
        <v>0</v>
      </c>
      <c r="Z439" s="68"/>
      <c r="AA439" s="68"/>
      <c r="AB439" s="68"/>
      <c r="AC439" s="68"/>
      <c r="AD439" s="68"/>
      <c r="AE439" s="68"/>
      <c r="AF439" s="68"/>
      <c r="AG439" s="68"/>
      <c r="AH439" s="68"/>
      <c r="AI439" s="68"/>
      <c r="AJ439" s="68"/>
      <c r="AK439" s="68"/>
      <c r="AL439" s="68"/>
      <c r="AM439" s="68"/>
    </row>
    <row r="440" spans="1:39" s="69" customFormat="1" ht="37.5" customHeight="1">
      <c r="A440" s="154">
        <v>58</v>
      </c>
      <c r="B440" s="189" t="s">
        <v>599</v>
      </c>
      <c r="C440" s="350" t="s">
        <v>27</v>
      </c>
      <c r="D440" s="350"/>
      <c r="E440" s="349">
        <v>495.41</v>
      </c>
      <c r="F440" s="95">
        <v>42</v>
      </c>
      <c r="G440" s="99">
        <f t="shared" si="166"/>
        <v>20807.22</v>
      </c>
      <c r="H440" s="351"/>
      <c r="I440" s="193"/>
      <c r="J440" s="191"/>
      <c r="K440" s="352"/>
      <c r="L440" s="99"/>
      <c r="M440" s="151">
        <v>1344</v>
      </c>
      <c r="N440" s="194">
        <v>44167</v>
      </c>
      <c r="O440" s="95">
        <f t="shared" si="167"/>
        <v>12</v>
      </c>
      <c r="P440" s="99">
        <f t="shared" si="168"/>
        <v>5944.92</v>
      </c>
      <c r="Q440" s="154"/>
      <c r="R440" s="154"/>
      <c r="S440" s="95"/>
      <c r="T440" s="154"/>
      <c r="U440" s="154"/>
      <c r="V440" s="154"/>
      <c r="W440" s="95">
        <v>30</v>
      </c>
      <c r="X440" s="196">
        <f t="shared" si="169"/>
        <v>14862.300000000001</v>
      </c>
      <c r="Y440" s="85">
        <f t="shared" si="163"/>
        <v>0</v>
      </c>
      <c r="Z440" s="68"/>
      <c r="AA440" s="68"/>
      <c r="AB440" s="68"/>
      <c r="AC440" s="68"/>
      <c r="AD440" s="68"/>
      <c r="AE440" s="68"/>
      <c r="AF440" s="68"/>
      <c r="AG440" s="68"/>
      <c r="AH440" s="68"/>
      <c r="AI440" s="68"/>
      <c r="AJ440" s="68"/>
      <c r="AK440" s="68"/>
      <c r="AL440" s="68"/>
      <c r="AM440" s="68"/>
    </row>
    <row r="441" spans="1:39" s="69" customFormat="1" ht="30" customHeight="1">
      <c r="A441" s="154">
        <v>59</v>
      </c>
      <c r="B441" s="189" t="s">
        <v>600</v>
      </c>
      <c r="C441" s="350" t="s">
        <v>27</v>
      </c>
      <c r="D441" s="350"/>
      <c r="E441" s="349">
        <v>561.75</v>
      </c>
      <c r="F441" s="95">
        <v>49</v>
      </c>
      <c r="G441" s="99">
        <f t="shared" si="166"/>
        <v>27525.75</v>
      </c>
      <c r="H441" s="351"/>
      <c r="I441" s="193"/>
      <c r="J441" s="191"/>
      <c r="K441" s="352"/>
      <c r="L441" s="99"/>
      <c r="M441" s="151">
        <v>1344</v>
      </c>
      <c r="N441" s="194">
        <v>44167</v>
      </c>
      <c r="O441" s="95">
        <f t="shared" si="167"/>
        <v>12</v>
      </c>
      <c r="P441" s="99">
        <f t="shared" si="168"/>
        <v>6741</v>
      </c>
      <c r="Q441" s="154"/>
      <c r="R441" s="154"/>
      <c r="S441" s="95"/>
      <c r="T441" s="154"/>
      <c r="U441" s="154"/>
      <c r="V441" s="154"/>
      <c r="W441" s="95">
        <v>37</v>
      </c>
      <c r="X441" s="196">
        <f t="shared" si="169"/>
        <v>20784.75</v>
      </c>
      <c r="Y441" s="85">
        <f t="shared" si="163"/>
        <v>0</v>
      </c>
      <c r="Z441" s="68"/>
      <c r="AA441" s="68"/>
      <c r="AB441" s="68"/>
      <c r="AC441" s="68"/>
      <c r="AD441" s="68"/>
      <c r="AE441" s="68"/>
      <c r="AF441" s="68"/>
      <c r="AG441" s="68"/>
      <c r="AH441" s="68"/>
      <c r="AI441" s="68"/>
      <c r="AJ441" s="68"/>
      <c r="AK441" s="68"/>
      <c r="AL441" s="68"/>
      <c r="AM441" s="68"/>
    </row>
    <row r="442" spans="1:39" s="69" customFormat="1" ht="30" customHeight="1">
      <c r="A442" s="154">
        <v>60</v>
      </c>
      <c r="B442" s="189" t="s">
        <v>601</v>
      </c>
      <c r="C442" s="350" t="s">
        <v>27</v>
      </c>
      <c r="D442" s="350"/>
      <c r="E442" s="349">
        <v>169.06</v>
      </c>
      <c r="F442" s="95">
        <v>42</v>
      </c>
      <c r="G442" s="99">
        <f t="shared" si="166"/>
        <v>7100.52</v>
      </c>
      <c r="H442" s="351"/>
      <c r="I442" s="193"/>
      <c r="J442" s="191"/>
      <c r="K442" s="352"/>
      <c r="L442" s="99"/>
      <c r="M442" s="151">
        <v>1344</v>
      </c>
      <c r="N442" s="194">
        <v>44167</v>
      </c>
      <c r="O442" s="95">
        <f t="shared" si="167"/>
        <v>12</v>
      </c>
      <c r="P442" s="99">
        <f t="shared" si="168"/>
        <v>2028.72</v>
      </c>
      <c r="Q442" s="154"/>
      <c r="R442" s="154"/>
      <c r="S442" s="95"/>
      <c r="T442" s="154"/>
      <c r="U442" s="154"/>
      <c r="V442" s="154"/>
      <c r="W442" s="95">
        <v>30</v>
      </c>
      <c r="X442" s="196">
        <f t="shared" si="169"/>
        <v>5071.8</v>
      </c>
      <c r="Y442" s="85">
        <f t="shared" si="163"/>
        <v>0</v>
      </c>
      <c r="Z442" s="68"/>
      <c r="AA442" s="68"/>
      <c r="AB442" s="68"/>
      <c r="AC442" s="68"/>
      <c r="AD442" s="68"/>
      <c r="AE442" s="68"/>
      <c r="AF442" s="68"/>
      <c r="AG442" s="68"/>
      <c r="AH442" s="68"/>
      <c r="AI442" s="68"/>
      <c r="AJ442" s="68"/>
      <c r="AK442" s="68"/>
      <c r="AL442" s="68"/>
      <c r="AM442" s="68"/>
    </row>
    <row r="443" spans="1:39" s="69" customFormat="1" ht="40.5" customHeight="1">
      <c r="A443" s="154">
        <v>61</v>
      </c>
      <c r="B443" s="189" t="s">
        <v>602</v>
      </c>
      <c r="C443" s="350" t="s">
        <v>27</v>
      </c>
      <c r="D443" s="350"/>
      <c r="E443" s="349">
        <v>985.47</v>
      </c>
      <c r="F443" s="95">
        <v>49</v>
      </c>
      <c r="G443" s="99">
        <f t="shared" si="166"/>
        <v>48288.03</v>
      </c>
      <c r="H443" s="351"/>
      <c r="I443" s="193"/>
      <c r="J443" s="191"/>
      <c r="K443" s="352"/>
      <c r="L443" s="99"/>
      <c r="M443" s="151">
        <v>1344</v>
      </c>
      <c r="N443" s="194">
        <v>44167</v>
      </c>
      <c r="O443" s="95">
        <f t="shared" si="167"/>
        <v>12</v>
      </c>
      <c r="P443" s="99">
        <f t="shared" si="168"/>
        <v>11825.64</v>
      </c>
      <c r="Q443" s="154"/>
      <c r="R443" s="154"/>
      <c r="S443" s="95"/>
      <c r="T443" s="154"/>
      <c r="U443" s="154"/>
      <c r="V443" s="154"/>
      <c r="W443" s="95">
        <v>37</v>
      </c>
      <c r="X443" s="196">
        <f t="shared" si="169"/>
        <v>36462.39</v>
      </c>
      <c r="Y443" s="85">
        <f t="shared" si="163"/>
        <v>0</v>
      </c>
      <c r="Z443" s="68"/>
      <c r="AA443" s="68"/>
      <c r="AB443" s="68"/>
      <c r="AC443" s="68"/>
      <c r="AD443" s="68"/>
      <c r="AE443" s="68"/>
      <c r="AF443" s="68"/>
      <c r="AG443" s="68"/>
      <c r="AH443" s="68"/>
      <c r="AI443" s="68"/>
      <c r="AJ443" s="68"/>
      <c r="AK443" s="68"/>
      <c r="AL443" s="68"/>
      <c r="AM443" s="68"/>
    </row>
    <row r="444" spans="1:39" s="69" customFormat="1" ht="40.5" customHeight="1">
      <c r="A444" s="154">
        <v>62</v>
      </c>
      <c r="B444" s="189" t="s">
        <v>603</v>
      </c>
      <c r="C444" s="350" t="s">
        <v>27</v>
      </c>
      <c r="D444" s="350"/>
      <c r="E444" s="349">
        <v>1797.6</v>
      </c>
      <c r="F444" s="95">
        <v>20</v>
      </c>
      <c r="G444" s="99">
        <f t="shared" si="166"/>
        <v>35952</v>
      </c>
      <c r="H444" s="351"/>
      <c r="I444" s="193"/>
      <c r="J444" s="191"/>
      <c r="K444" s="352"/>
      <c r="L444" s="99"/>
      <c r="M444" s="151">
        <v>1344</v>
      </c>
      <c r="N444" s="194">
        <v>44167</v>
      </c>
      <c r="O444" s="95">
        <f t="shared" si="167"/>
        <v>0</v>
      </c>
      <c r="P444" s="99">
        <f t="shared" si="168"/>
        <v>0</v>
      </c>
      <c r="Q444" s="154"/>
      <c r="R444" s="154"/>
      <c r="S444" s="95"/>
      <c r="T444" s="154"/>
      <c r="U444" s="154"/>
      <c r="V444" s="154"/>
      <c r="W444" s="95">
        <v>20</v>
      </c>
      <c r="X444" s="196">
        <f t="shared" si="169"/>
        <v>35952</v>
      </c>
      <c r="Y444" s="85">
        <f t="shared" si="163"/>
        <v>0</v>
      </c>
      <c r="Z444" s="68"/>
      <c r="AA444" s="68"/>
      <c r="AB444" s="68"/>
      <c r="AC444" s="68"/>
      <c r="AD444" s="68"/>
      <c r="AE444" s="68"/>
      <c r="AF444" s="68"/>
      <c r="AG444" s="68"/>
      <c r="AH444" s="68"/>
      <c r="AI444" s="68"/>
      <c r="AJ444" s="68"/>
      <c r="AK444" s="68"/>
      <c r="AL444" s="68"/>
      <c r="AM444" s="68"/>
    </row>
    <row r="445" spans="1:39" s="69" customFormat="1" ht="40.5" customHeight="1">
      <c r="A445" s="154">
        <v>63</v>
      </c>
      <c r="B445" s="189" t="s">
        <v>604</v>
      </c>
      <c r="C445" s="350" t="s">
        <v>27</v>
      </c>
      <c r="D445" s="350"/>
      <c r="E445" s="349">
        <v>700.85</v>
      </c>
      <c r="F445" s="95">
        <v>8</v>
      </c>
      <c r="G445" s="99">
        <f t="shared" si="166"/>
        <v>5606.8</v>
      </c>
      <c r="H445" s="351"/>
      <c r="I445" s="193"/>
      <c r="J445" s="191"/>
      <c r="K445" s="352"/>
      <c r="L445" s="99"/>
      <c r="M445" s="151">
        <v>1344</v>
      </c>
      <c r="N445" s="194">
        <v>44167</v>
      </c>
      <c r="O445" s="95">
        <f t="shared" si="167"/>
        <v>0</v>
      </c>
      <c r="P445" s="99">
        <f t="shared" si="168"/>
        <v>0</v>
      </c>
      <c r="Q445" s="154"/>
      <c r="R445" s="154"/>
      <c r="S445" s="95"/>
      <c r="T445" s="154"/>
      <c r="U445" s="154"/>
      <c r="V445" s="154"/>
      <c r="W445" s="95">
        <v>8</v>
      </c>
      <c r="X445" s="196">
        <f t="shared" si="169"/>
        <v>5606.8</v>
      </c>
      <c r="Y445" s="85">
        <f t="shared" si="163"/>
        <v>0</v>
      </c>
      <c r="Z445" s="68"/>
      <c r="AA445" s="68"/>
      <c r="AB445" s="68"/>
      <c r="AC445" s="68"/>
      <c r="AD445" s="68"/>
      <c r="AE445" s="68"/>
      <c r="AF445" s="68"/>
      <c r="AG445" s="68"/>
      <c r="AH445" s="68"/>
      <c r="AI445" s="68"/>
      <c r="AJ445" s="68"/>
      <c r="AK445" s="68"/>
      <c r="AL445" s="68"/>
      <c r="AM445" s="68"/>
    </row>
    <row r="446" spans="1:39" s="69" customFormat="1" ht="36.75" customHeight="1">
      <c r="A446" s="154">
        <v>64</v>
      </c>
      <c r="B446" s="189" t="s">
        <v>605</v>
      </c>
      <c r="C446" s="350" t="s">
        <v>27</v>
      </c>
      <c r="D446" s="350"/>
      <c r="E446" s="349">
        <v>422.65</v>
      </c>
      <c r="F446" s="95">
        <v>20</v>
      </c>
      <c r="G446" s="99">
        <f t="shared" si="166"/>
        <v>8453</v>
      </c>
      <c r="H446" s="351"/>
      <c r="I446" s="193"/>
      <c r="J446" s="191"/>
      <c r="K446" s="352"/>
      <c r="L446" s="99"/>
      <c r="M446" s="151">
        <v>1344</v>
      </c>
      <c r="N446" s="194">
        <v>44167</v>
      </c>
      <c r="O446" s="95">
        <f t="shared" si="167"/>
        <v>0</v>
      </c>
      <c r="P446" s="99">
        <f t="shared" si="168"/>
        <v>0</v>
      </c>
      <c r="Q446" s="154"/>
      <c r="R446" s="154"/>
      <c r="S446" s="95"/>
      <c r="T446" s="154"/>
      <c r="U446" s="154"/>
      <c r="V446" s="154"/>
      <c r="W446" s="95">
        <v>20</v>
      </c>
      <c r="X446" s="196">
        <f t="shared" si="169"/>
        <v>8453</v>
      </c>
      <c r="Y446" s="85">
        <f t="shared" si="163"/>
        <v>0</v>
      </c>
      <c r="Z446" s="68"/>
      <c r="AA446" s="68"/>
      <c r="AB446" s="68"/>
      <c r="AC446" s="68"/>
      <c r="AD446" s="68"/>
      <c r="AE446" s="68"/>
      <c r="AF446" s="68"/>
      <c r="AG446" s="68"/>
      <c r="AH446" s="68"/>
      <c r="AI446" s="68"/>
      <c r="AJ446" s="68"/>
      <c r="AK446" s="68"/>
      <c r="AL446" s="68"/>
      <c r="AM446" s="68"/>
    </row>
    <row r="447" spans="1:39" s="69" customFormat="1" ht="36.75" customHeight="1">
      <c r="A447" s="154">
        <v>65</v>
      </c>
      <c r="B447" s="189" t="s">
        <v>606</v>
      </c>
      <c r="C447" s="350" t="s">
        <v>27</v>
      </c>
      <c r="D447" s="350"/>
      <c r="E447" s="349">
        <v>2728.5</v>
      </c>
      <c r="F447" s="95">
        <v>73</v>
      </c>
      <c r="G447" s="99">
        <f t="shared" si="166"/>
        <v>199180.5</v>
      </c>
      <c r="H447" s="351"/>
      <c r="I447" s="193"/>
      <c r="J447" s="191"/>
      <c r="K447" s="352"/>
      <c r="L447" s="99"/>
      <c r="M447" s="151">
        <v>1344</v>
      </c>
      <c r="N447" s="194">
        <v>44167</v>
      </c>
      <c r="O447" s="95">
        <f t="shared" si="167"/>
        <v>12</v>
      </c>
      <c r="P447" s="99">
        <f t="shared" si="168"/>
        <v>32742</v>
      </c>
      <c r="Q447" s="154"/>
      <c r="R447" s="154"/>
      <c r="S447" s="95"/>
      <c r="T447" s="154"/>
      <c r="U447" s="154"/>
      <c r="V447" s="154"/>
      <c r="W447" s="95">
        <v>61</v>
      </c>
      <c r="X447" s="196">
        <f t="shared" si="169"/>
        <v>166438.5</v>
      </c>
      <c r="Y447" s="85">
        <f t="shared" si="163"/>
        <v>0</v>
      </c>
      <c r="Z447" s="68"/>
      <c r="AA447" s="68"/>
      <c r="AB447" s="68"/>
      <c r="AC447" s="68"/>
      <c r="AD447" s="68"/>
      <c r="AE447" s="68"/>
      <c r="AF447" s="68"/>
      <c r="AG447" s="68"/>
      <c r="AH447" s="68"/>
      <c r="AI447" s="68"/>
      <c r="AJ447" s="68"/>
      <c r="AK447" s="68"/>
      <c r="AL447" s="68"/>
      <c r="AM447" s="68"/>
    </row>
    <row r="448" spans="1:39" s="69" customFormat="1" ht="22.5" customHeight="1">
      <c r="A448" s="154">
        <v>66</v>
      </c>
      <c r="B448" s="189" t="s">
        <v>1167</v>
      </c>
      <c r="C448" s="95" t="s">
        <v>1168</v>
      </c>
      <c r="D448" s="350"/>
      <c r="E448" s="99" t="s">
        <v>1169</v>
      </c>
      <c r="F448" s="190">
        <v>2</v>
      </c>
      <c r="G448" s="99">
        <f t="shared" si="166"/>
        <v>37528</v>
      </c>
      <c r="H448" s="353"/>
      <c r="I448" s="96">
        <v>44188</v>
      </c>
      <c r="J448" s="95"/>
      <c r="K448" s="99"/>
      <c r="L448" s="99"/>
      <c r="M448" s="151">
        <v>1426</v>
      </c>
      <c r="N448" s="194">
        <v>44183</v>
      </c>
      <c r="O448" s="99">
        <f t="shared" ref="O448:O457" si="170">F448-W448</f>
        <v>0</v>
      </c>
      <c r="P448" s="99">
        <f t="shared" si="168"/>
        <v>0</v>
      </c>
      <c r="Q448" s="154"/>
      <c r="R448" s="154"/>
      <c r="S448" s="95"/>
      <c r="T448" s="154"/>
      <c r="U448" s="154"/>
      <c r="V448" s="154"/>
      <c r="W448" s="190">
        <v>2</v>
      </c>
      <c r="X448" s="196">
        <f t="shared" si="169"/>
        <v>37528</v>
      </c>
      <c r="Y448" s="85">
        <f t="shared" si="163"/>
        <v>0</v>
      </c>
      <c r="Z448" s="68"/>
      <c r="AA448" s="68"/>
      <c r="AB448" s="68"/>
      <c r="AC448" s="68"/>
      <c r="AD448" s="68"/>
      <c r="AE448" s="68"/>
      <c r="AF448" s="68"/>
      <c r="AG448" s="68"/>
      <c r="AH448" s="68"/>
      <c r="AI448" s="68"/>
      <c r="AJ448" s="68"/>
      <c r="AK448" s="68"/>
      <c r="AL448" s="68"/>
      <c r="AM448" s="68"/>
    </row>
    <row r="449" spans="1:39" s="69" customFormat="1" ht="22.5" customHeight="1">
      <c r="A449" s="154">
        <v>67</v>
      </c>
      <c r="B449" s="189" t="s">
        <v>1170</v>
      </c>
      <c r="C449" s="95" t="s">
        <v>0</v>
      </c>
      <c r="D449" s="350"/>
      <c r="E449" s="99">
        <v>454</v>
      </c>
      <c r="F449" s="190">
        <v>3</v>
      </c>
      <c r="G449" s="99">
        <f t="shared" si="166"/>
        <v>1362</v>
      </c>
      <c r="H449" s="353"/>
      <c r="I449" s="96">
        <v>44188</v>
      </c>
      <c r="J449" s="95"/>
      <c r="K449" s="99"/>
      <c r="L449" s="99"/>
      <c r="M449" s="151">
        <v>1426</v>
      </c>
      <c r="N449" s="194">
        <v>44183</v>
      </c>
      <c r="O449" s="99">
        <f t="shared" si="170"/>
        <v>0</v>
      </c>
      <c r="P449" s="99">
        <f t="shared" si="168"/>
        <v>0</v>
      </c>
      <c r="Q449" s="154"/>
      <c r="R449" s="154"/>
      <c r="S449" s="95"/>
      <c r="T449" s="154"/>
      <c r="U449" s="154"/>
      <c r="V449" s="154"/>
      <c r="W449" s="190">
        <v>3</v>
      </c>
      <c r="X449" s="196">
        <f t="shared" si="169"/>
        <v>1362</v>
      </c>
      <c r="Y449" s="85">
        <f t="shared" si="163"/>
        <v>0</v>
      </c>
      <c r="Z449" s="68"/>
      <c r="AA449" s="68"/>
      <c r="AB449" s="68"/>
      <c r="AC449" s="68"/>
      <c r="AD449" s="68"/>
      <c r="AE449" s="68"/>
      <c r="AF449" s="68"/>
      <c r="AG449" s="68"/>
      <c r="AH449" s="68"/>
      <c r="AI449" s="68"/>
      <c r="AJ449" s="68"/>
      <c r="AK449" s="68"/>
      <c r="AL449" s="68"/>
      <c r="AM449" s="68"/>
    </row>
    <row r="450" spans="1:39" s="69" customFormat="1" ht="22.5" customHeight="1">
      <c r="A450" s="154">
        <v>68</v>
      </c>
      <c r="B450" s="189" t="s">
        <v>1171</v>
      </c>
      <c r="C450" s="95" t="s">
        <v>0</v>
      </c>
      <c r="D450" s="350"/>
      <c r="E450" s="99">
        <v>1363</v>
      </c>
      <c r="F450" s="190">
        <v>6</v>
      </c>
      <c r="G450" s="99">
        <f t="shared" si="166"/>
        <v>8178</v>
      </c>
      <c r="H450" s="353"/>
      <c r="I450" s="96">
        <v>44188</v>
      </c>
      <c r="J450" s="95"/>
      <c r="K450" s="99"/>
      <c r="L450" s="99"/>
      <c r="M450" s="151">
        <v>1426</v>
      </c>
      <c r="N450" s="194">
        <v>44183</v>
      </c>
      <c r="O450" s="99">
        <f t="shared" si="170"/>
        <v>0</v>
      </c>
      <c r="P450" s="99">
        <f t="shared" si="168"/>
        <v>0</v>
      </c>
      <c r="Q450" s="154"/>
      <c r="R450" s="154"/>
      <c r="S450" s="95"/>
      <c r="T450" s="154"/>
      <c r="U450" s="154"/>
      <c r="V450" s="154"/>
      <c r="W450" s="190">
        <v>6</v>
      </c>
      <c r="X450" s="196">
        <f t="shared" si="169"/>
        <v>8178</v>
      </c>
      <c r="Y450" s="85">
        <f t="shared" si="163"/>
        <v>0</v>
      </c>
      <c r="Z450" s="68"/>
      <c r="AA450" s="68"/>
      <c r="AB450" s="68"/>
      <c r="AC450" s="68"/>
      <c r="AD450" s="68"/>
      <c r="AE450" s="68"/>
      <c r="AF450" s="68"/>
      <c r="AG450" s="68"/>
      <c r="AH450" s="68"/>
      <c r="AI450" s="68"/>
      <c r="AJ450" s="68"/>
      <c r="AK450" s="68"/>
      <c r="AL450" s="68"/>
      <c r="AM450" s="68"/>
    </row>
    <row r="451" spans="1:39" s="69" customFormat="1" ht="22.5" customHeight="1">
      <c r="A451" s="154">
        <v>69</v>
      </c>
      <c r="B451" s="189" t="s">
        <v>1172</v>
      </c>
      <c r="C451" s="95" t="s">
        <v>0</v>
      </c>
      <c r="D451" s="350"/>
      <c r="E451" s="99">
        <v>128</v>
      </c>
      <c r="F451" s="190">
        <v>12</v>
      </c>
      <c r="G451" s="99">
        <f t="shared" si="166"/>
        <v>1536</v>
      </c>
      <c r="H451" s="353"/>
      <c r="I451" s="96">
        <v>44188</v>
      </c>
      <c r="J451" s="95"/>
      <c r="K451" s="99"/>
      <c r="L451" s="99"/>
      <c r="M451" s="151">
        <v>1426</v>
      </c>
      <c r="N451" s="194">
        <v>44183</v>
      </c>
      <c r="O451" s="99">
        <f t="shared" si="170"/>
        <v>0</v>
      </c>
      <c r="P451" s="99">
        <f t="shared" si="168"/>
        <v>0</v>
      </c>
      <c r="Q451" s="154"/>
      <c r="R451" s="154"/>
      <c r="S451" s="95"/>
      <c r="T451" s="154"/>
      <c r="U451" s="154"/>
      <c r="V451" s="154"/>
      <c r="W451" s="190">
        <v>12</v>
      </c>
      <c r="X451" s="196">
        <f t="shared" si="169"/>
        <v>1536</v>
      </c>
      <c r="Y451" s="85">
        <f t="shared" si="163"/>
        <v>0</v>
      </c>
      <c r="Z451" s="68"/>
      <c r="AA451" s="68"/>
      <c r="AB451" s="68"/>
      <c r="AC451" s="68"/>
      <c r="AD451" s="68"/>
      <c r="AE451" s="68"/>
      <c r="AF451" s="68"/>
      <c r="AG451" s="68"/>
      <c r="AH451" s="68"/>
      <c r="AI451" s="68"/>
      <c r="AJ451" s="68"/>
      <c r="AK451" s="68"/>
      <c r="AL451" s="68"/>
      <c r="AM451" s="68"/>
    </row>
    <row r="452" spans="1:39" s="69" customFormat="1" ht="22.5" customHeight="1">
      <c r="A452" s="154">
        <v>70</v>
      </c>
      <c r="B452" s="189" t="s">
        <v>1173</v>
      </c>
      <c r="C452" s="95" t="s">
        <v>0</v>
      </c>
      <c r="D452" s="350"/>
      <c r="E452" s="99">
        <v>1091</v>
      </c>
      <c r="F452" s="190">
        <v>3</v>
      </c>
      <c r="G452" s="99">
        <f t="shared" si="166"/>
        <v>3273</v>
      </c>
      <c r="H452" s="353"/>
      <c r="I452" s="96">
        <v>44188</v>
      </c>
      <c r="J452" s="95"/>
      <c r="K452" s="99"/>
      <c r="L452" s="99"/>
      <c r="M452" s="151">
        <v>1426</v>
      </c>
      <c r="N452" s="194">
        <v>44183</v>
      </c>
      <c r="O452" s="99">
        <f t="shared" si="170"/>
        <v>0</v>
      </c>
      <c r="P452" s="99">
        <f t="shared" si="168"/>
        <v>0</v>
      </c>
      <c r="Q452" s="154"/>
      <c r="R452" s="154"/>
      <c r="S452" s="95"/>
      <c r="T452" s="154"/>
      <c r="U452" s="154"/>
      <c r="V452" s="154"/>
      <c r="W452" s="190">
        <v>3</v>
      </c>
      <c r="X452" s="196">
        <f t="shared" si="169"/>
        <v>3273</v>
      </c>
      <c r="Y452" s="85">
        <f t="shared" si="163"/>
        <v>0</v>
      </c>
      <c r="Z452" s="68"/>
      <c r="AA452" s="68"/>
      <c r="AB452" s="68"/>
      <c r="AC452" s="68"/>
      <c r="AD452" s="68"/>
      <c r="AE452" s="68"/>
      <c r="AF452" s="68"/>
      <c r="AG452" s="68"/>
      <c r="AH452" s="68"/>
      <c r="AI452" s="68"/>
      <c r="AJ452" s="68"/>
      <c r="AK452" s="68"/>
      <c r="AL452" s="68"/>
      <c r="AM452" s="68"/>
    </row>
    <row r="453" spans="1:39" s="69" customFormat="1" ht="22.5" customHeight="1">
      <c r="A453" s="154">
        <v>71</v>
      </c>
      <c r="B453" s="189" t="s">
        <v>1174</v>
      </c>
      <c r="C453" s="95" t="s">
        <v>1168</v>
      </c>
      <c r="D453" s="350"/>
      <c r="E453" s="99">
        <v>18764</v>
      </c>
      <c r="F453" s="190">
        <v>2</v>
      </c>
      <c r="G453" s="99">
        <f t="shared" si="166"/>
        <v>37528</v>
      </c>
      <c r="H453" s="353"/>
      <c r="I453" s="96">
        <v>44188</v>
      </c>
      <c r="J453" s="95"/>
      <c r="K453" s="99"/>
      <c r="L453" s="99"/>
      <c r="M453" s="151">
        <v>1426</v>
      </c>
      <c r="N453" s="194">
        <v>44183</v>
      </c>
      <c r="O453" s="99">
        <f t="shared" si="170"/>
        <v>0</v>
      </c>
      <c r="P453" s="99">
        <f t="shared" si="168"/>
        <v>0</v>
      </c>
      <c r="Q453" s="154"/>
      <c r="R453" s="154"/>
      <c r="S453" s="95"/>
      <c r="T453" s="154"/>
      <c r="U453" s="154"/>
      <c r="V453" s="154"/>
      <c r="W453" s="190">
        <v>2</v>
      </c>
      <c r="X453" s="196">
        <f t="shared" si="169"/>
        <v>37528</v>
      </c>
      <c r="Y453" s="85">
        <f t="shared" si="163"/>
        <v>0</v>
      </c>
      <c r="Z453" s="68"/>
      <c r="AA453" s="68"/>
      <c r="AB453" s="68"/>
      <c r="AC453" s="68"/>
      <c r="AD453" s="68"/>
      <c r="AE453" s="68"/>
      <c r="AF453" s="68"/>
      <c r="AG453" s="68"/>
      <c r="AH453" s="68"/>
      <c r="AI453" s="68"/>
      <c r="AJ453" s="68"/>
      <c r="AK453" s="68"/>
      <c r="AL453" s="68"/>
      <c r="AM453" s="68"/>
    </row>
    <row r="454" spans="1:39" s="69" customFormat="1" ht="22.5" customHeight="1">
      <c r="A454" s="154">
        <v>72</v>
      </c>
      <c r="B454" s="189" t="s">
        <v>1175</v>
      </c>
      <c r="C454" s="95" t="s">
        <v>0</v>
      </c>
      <c r="D454" s="350"/>
      <c r="E454" s="99">
        <v>454</v>
      </c>
      <c r="F454" s="190">
        <v>4</v>
      </c>
      <c r="G454" s="99">
        <f t="shared" si="166"/>
        <v>1816</v>
      </c>
      <c r="H454" s="353"/>
      <c r="I454" s="96">
        <v>44188</v>
      </c>
      <c r="J454" s="95"/>
      <c r="K454" s="99"/>
      <c r="L454" s="99"/>
      <c r="M454" s="151">
        <v>1426</v>
      </c>
      <c r="N454" s="194">
        <v>44183</v>
      </c>
      <c r="O454" s="99">
        <f t="shared" si="170"/>
        <v>0</v>
      </c>
      <c r="P454" s="99">
        <f t="shared" si="168"/>
        <v>0</v>
      </c>
      <c r="Q454" s="154"/>
      <c r="R454" s="154"/>
      <c r="S454" s="95"/>
      <c r="T454" s="154"/>
      <c r="U454" s="154"/>
      <c r="V454" s="154"/>
      <c r="W454" s="190">
        <v>4</v>
      </c>
      <c r="X454" s="196">
        <f t="shared" si="169"/>
        <v>1816</v>
      </c>
      <c r="Y454" s="85">
        <f t="shared" si="163"/>
        <v>0</v>
      </c>
      <c r="Z454" s="68"/>
      <c r="AA454" s="68"/>
      <c r="AB454" s="68"/>
      <c r="AC454" s="68"/>
      <c r="AD454" s="68"/>
      <c r="AE454" s="68"/>
      <c r="AF454" s="68"/>
      <c r="AG454" s="68"/>
      <c r="AH454" s="68"/>
      <c r="AI454" s="68"/>
      <c r="AJ454" s="68"/>
      <c r="AK454" s="68"/>
      <c r="AL454" s="68"/>
      <c r="AM454" s="68"/>
    </row>
    <row r="455" spans="1:39" s="69" customFormat="1" ht="22.5" customHeight="1">
      <c r="A455" s="154">
        <v>73</v>
      </c>
      <c r="B455" s="189" t="s">
        <v>1176</v>
      </c>
      <c r="C455" s="95" t="s">
        <v>0</v>
      </c>
      <c r="D455" s="350"/>
      <c r="E455" s="99">
        <v>1363</v>
      </c>
      <c r="F455" s="190">
        <v>6</v>
      </c>
      <c r="G455" s="99">
        <f t="shared" si="166"/>
        <v>8178</v>
      </c>
      <c r="H455" s="353"/>
      <c r="I455" s="96">
        <v>44188</v>
      </c>
      <c r="J455" s="95"/>
      <c r="K455" s="99"/>
      <c r="L455" s="99"/>
      <c r="M455" s="151">
        <v>1426</v>
      </c>
      <c r="N455" s="194">
        <v>44183</v>
      </c>
      <c r="O455" s="99">
        <f t="shared" si="170"/>
        <v>0</v>
      </c>
      <c r="P455" s="99">
        <f t="shared" si="168"/>
        <v>0</v>
      </c>
      <c r="Q455" s="154"/>
      <c r="R455" s="154"/>
      <c r="S455" s="95"/>
      <c r="T455" s="154"/>
      <c r="U455" s="154"/>
      <c r="V455" s="154"/>
      <c r="W455" s="190">
        <v>6</v>
      </c>
      <c r="X455" s="196">
        <f t="shared" si="169"/>
        <v>8178</v>
      </c>
      <c r="Y455" s="85">
        <f t="shared" si="163"/>
        <v>0</v>
      </c>
      <c r="Z455" s="68"/>
      <c r="AA455" s="68"/>
      <c r="AB455" s="68"/>
      <c r="AC455" s="68"/>
      <c r="AD455" s="68"/>
      <c r="AE455" s="68"/>
      <c r="AF455" s="68"/>
      <c r="AG455" s="68"/>
      <c r="AH455" s="68"/>
      <c r="AI455" s="68"/>
      <c r="AJ455" s="68"/>
      <c r="AK455" s="68"/>
      <c r="AL455" s="68"/>
      <c r="AM455" s="68"/>
    </row>
    <row r="456" spans="1:39" s="69" customFormat="1" ht="22.5" customHeight="1">
      <c r="A456" s="154">
        <v>74</v>
      </c>
      <c r="B456" s="189" t="s">
        <v>1177</v>
      </c>
      <c r="C456" s="95" t="s">
        <v>0</v>
      </c>
      <c r="D456" s="350"/>
      <c r="E456" s="99">
        <v>128</v>
      </c>
      <c r="F456" s="190">
        <v>24</v>
      </c>
      <c r="G456" s="99">
        <f t="shared" si="166"/>
        <v>3072</v>
      </c>
      <c r="H456" s="353"/>
      <c r="I456" s="96">
        <v>44188</v>
      </c>
      <c r="J456" s="95"/>
      <c r="K456" s="99"/>
      <c r="L456" s="99"/>
      <c r="M456" s="151">
        <v>1426</v>
      </c>
      <c r="N456" s="194">
        <v>44183</v>
      </c>
      <c r="O456" s="99">
        <f t="shared" si="170"/>
        <v>0</v>
      </c>
      <c r="P456" s="99">
        <f t="shared" si="168"/>
        <v>0</v>
      </c>
      <c r="Q456" s="154"/>
      <c r="R456" s="154"/>
      <c r="S456" s="95"/>
      <c r="T456" s="154"/>
      <c r="U456" s="154"/>
      <c r="V456" s="154"/>
      <c r="W456" s="190">
        <v>24</v>
      </c>
      <c r="X456" s="196">
        <f t="shared" si="169"/>
        <v>3072</v>
      </c>
      <c r="Y456" s="85">
        <f t="shared" si="163"/>
        <v>0</v>
      </c>
      <c r="Z456" s="68"/>
      <c r="AA456" s="68"/>
      <c r="AB456" s="68"/>
      <c r="AC456" s="68"/>
      <c r="AD456" s="68"/>
      <c r="AE456" s="68"/>
      <c r="AF456" s="68"/>
      <c r="AG456" s="68"/>
      <c r="AH456" s="68"/>
      <c r="AI456" s="68"/>
      <c r="AJ456" s="68"/>
      <c r="AK456" s="68"/>
      <c r="AL456" s="68"/>
      <c r="AM456" s="68"/>
    </row>
    <row r="457" spans="1:39" s="69" customFormat="1" ht="22.5" customHeight="1">
      <c r="A457" s="154">
        <v>75</v>
      </c>
      <c r="B457" s="189" t="s">
        <v>1178</v>
      </c>
      <c r="C457" s="95" t="s">
        <v>0</v>
      </c>
      <c r="D457" s="350"/>
      <c r="E457" s="99">
        <v>1091</v>
      </c>
      <c r="F457" s="190">
        <v>4</v>
      </c>
      <c r="G457" s="99">
        <f t="shared" si="166"/>
        <v>4364</v>
      </c>
      <c r="H457" s="353"/>
      <c r="I457" s="96">
        <v>44188</v>
      </c>
      <c r="J457" s="95"/>
      <c r="K457" s="99"/>
      <c r="L457" s="99"/>
      <c r="M457" s="151">
        <v>1426</v>
      </c>
      <c r="N457" s="194">
        <v>44183</v>
      </c>
      <c r="O457" s="99">
        <f t="shared" si="170"/>
        <v>0</v>
      </c>
      <c r="P457" s="99">
        <f t="shared" si="168"/>
        <v>0</v>
      </c>
      <c r="Q457" s="154"/>
      <c r="R457" s="154"/>
      <c r="S457" s="95"/>
      <c r="T457" s="154"/>
      <c r="U457" s="154"/>
      <c r="V457" s="154"/>
      <c r="W457" s="190">
        <v>4</v>
      </c>
      <c r="X457" s="196">
        <f t="shared" si="169"/>
        <v>4364</v>
      </c>
      <c r="Y457" s="85">
        <f t="shared" si="163"/>
        <v>0</v>
      </c>
      <c r="Z457" s="68"/>
      <c r="AA457" s="68"/>
      <c r="AB457" s="68"/>
      <c r="AC457" s="68"/>
      <c r="AD457" s="68"/>
      <c r="AE457" s="68"/>
      <c r="AF457" s="68"/>
      <c r="AG457" s="68"/>
      <c r="AH457" s="68"/>
      <c r="AI457" s="68"/>
      <c r="AJ457" s="68"/>
      <c r="AK457" s="68"/>
      <c r="AL457" s="68"/>
      <c r="AM457" s="68"/>
    </row>
    <row r="458" spans="1:39" s="69" customFormat="1" ht="49.5" customHeight="1">
      <c r="A458" s="154">
        <v>76</v>
      </c>
      <c r="B458" s="189" t="s">
        <v>607</v>
      </c>
      <c r="C458" s="350" t="s">
        <v>608</v>
      </c>
      <c r="D458" s="350"/>
      <c r="E458" s="349">
        <v>41837</v>
      </c>
      <c r="F458" s="151">
        <v>4</v>
      </c>
      <c r="G458" s="99">
        <f t="shared" si="166"/>
        <v>167348</v>
      </c>
      <c r="H458" s="351"/>
      <c r="I458" s="193"/>
      <c r="J458" s="191"/>
      <c r="K458" s="352"/>
      <c r="L458" s="99"/>
      <c r="M458" s="151">
        <v>1253</v>
      </c>
      <c r="N458" s="194">
        <v>44152</v>
      </c>
      <c r="O458" s="95">
        <f t="shared" ref="O458:O461" si="171">F458+K458-W458</f>
        <v>0</v>
      </c>
      <c r="P458" s="99">
        <f t="shared" si="168"/>
        <v>0</v>
      </c>
      <c r="Q458" s="154"/>
      <c r="R458" s="154"/>
      <c r="S458" s="95"/>
      <c r="T458" s="154"/>
      <c r="U458" s="154"/>
      <c r="V458" s="154"/>
      <c r="W458" s="151">
        <v>4</v>
      </c>
      <c r="X458" s="196">
        <f t="shared" si="169"/>
        <v>167348</v>
      </c>
      <c r="Y458" s="85">
        <f t="shared" si="163"/>
        <v>0</v>
      </c>
      <c r="Z458" s="68"/>
      <c r="AA458" s="68"/>
      <c r="AB458" s="68"/>
      <c r="AC458" s="68"/>
      <c r="AD458" s="68"/>
      <c r="AE458" s="68"/>
      <c r="AF458" s="68"/>
      <c r="AG458" s="68"/>
      <c r="AH458" s="68"/>
      <c r="AI458" s="68"/>
      <c r="AJ458" s="68"/>
      <c r="AK458" s="68"/>
      <c r="AL458" s="68"/>
      <c r="AM458" s="68"/>
    </row>
    <row r="459" spans="1:39" s="69" customFormat="1" ht="49.5" customHeight="1">
      <c r="A459" s="154">
        <v>77</v>
      </c>
      <c r="B459" s="189" t="s">
        <v>609</v>
      </c>
      <c r="C459" s="350" t="s">
        <v>209</v>
      </c>
      <c r="D459" s="350"/>
      <c r="E459" s="349">
        <v>44709.95</v>
      </c>
      <c r="F459" s="151">
        <v>9</v>
      </c>
      <c r="G459" s="99">
        <f t="shared" si="166"/>
        <v>402389.55</v>
      </c>
      <c r="H459" s="351"/>
      <c r="I459" s="193"/>
      <c r="J459" s="191"/>
      <c r="K459" s="352"/>
      <c r="L459" s="99"/>
      <c r="M459" s="151">
        <v>1253</v>
      </c>
      <c r="N459" s="194">
        <v>44152</v>
      </c>
      <c r="O459" s="95">
        <f t="shared" si="171"/>
        <v>0</v>
      </c>
      <c r="P459" s="99">
        <f t="shared" si="168"/>
        <v>0</v>
      </c>
      <c r="Q459" s="154"/>
      <c r="R459" s="154"/>
      <c r="S459" s="95"/>
      <c r="T459" s="154"/>
      <c r="U459" s="154"/>
      <c r="V459" s="154"/>
      <c r="W459" s="151">
        <v>9</v>
      </c>
      <c r="X459" s="196">
        <f t="shared" si="169"/>
        <v>402389.55</v>
      </c>
      <c r="Y459" s="85">
        <f t="shared" si="163"/>
        <v>0</v>
      </c>
      <c r="Z459" s="68"/>
      <c r="AA459" s="68"/>
      <c r="AB459" s="68"/>
      <c r="AC459" s="68"/>
      <c r="AD459" s="68"/>
      <c r="AE459" s="68"/>
      <c r="AF459" s="68"/>
      <c r="AG459" s="68"/>
      <c r="AH459" s="68"/>
      <c r="AI459" s="68"/>
      <c r="AJ459" s="68"/>
      <c r="AK459" s="68"/>
      <c r="AL459" s="68"/>
      <c r="AM459" s="68"/>
    </row>
    <row r="460" spans="1:39" s="69" customFormat="1" ht="49.5" customHeight="1">
      <c r="A460" s="154">
        <v>78</v>
      </c>
      <c r="B460" s="189" t="s">
        <v>610</v>
      </c>
      <c r="C460" s="350" t="s">
        <v>209</v>
      </c>
      <c r="D460" s="350"/>
      <c r="E460" s="349">
        <v>26731.5</v>
      </c>
      <c r="F460" s="151">
        <v>3</v>
      </c>
      <c r="G460" s="99">
        <f t="shared" si="166"/>
        <v>80194.5</v>
      </c>
      <c r="H460" s="351"/>
      <c r="I460" s="193"/>
      <c r="J460" s="191"/>
      <c r="K460" s="352"/>
      <c r="L460" s="99"/>
      <c r="M460" s="151">
        <v>1253</v>
      </c>
      <c r="N460" s="194">
        <v>44152</v>
      </c>
      <c r="O460" s="95">
        <f t="shared" si="171"/>
        <v>3</v>
      </c>
      <c r="P460" s="99">
        <f t="shared" si="168"/>
        <v>80194.5</v>
      </c>
      <c r="Q460" s="154"/>
      <c r="R460" s="154"/>
      <c r="S460" s="95"/>
      <c r="T460" s="154"/>
      <c r="U460" s="154"/>
      <c r="V460" s="154"/>
      <c r="W460" s="151">
        <v>0</v>
      </c>
      <c r="X460" s="196">
        <f t="shared" si="169"/>
        <v>0</v>
      </c>
      <c r="Y460" s="85">
        <f t="shared" si="163"/>
        <v>0</v>
      </c>
      <c r="Z460" s="68"/>
      <c r="AA460" s="68"/>
      <c r="AB460" s="68"/>
      <c r="AC460" s="68"/>
      <c r="AD460" s="68"/>
      <c r="AE460" s="68"/>
      <c r="AF460" s="68"/>
      <c r="AG460" s="68"/>
      <c r="AH460" s="68"/>
      <c r="AI460" s="68"/>
      <c r="AJ460" s="68"/>
      <c r="AK460" s="68"/>
      <c r="AL460" s="68"/>
      <c r="AM460" s="68"/>
    </row>
    <row r="461" spans="1:39" s="69" customFormat="1" ht="38.25" customHeight="1">
      <c r="A461" s="154">
        <v>79</v>
      </c>
      <c r="B461" s="189" t="s">
        <v>611</v>
      </c>
      <c r="C461" s="350" t="s">
        <v>608</v>
      </c>
      <c r="D461" s="350"/>
      <c r="E461" s="349">
        <v>43014</v>
      </c>
      <c r="F461" s="151">
        <v>2</v>
      </c>
      <c r="G461" s="99">
        <f t="shared" si="166"/>
        <v>86028</v>
      </c>
      <c r="H461" s="351"/>
      <c r="I461" s="193"/>
      <c r="J461" s="191"/>
      <c r="K461" s="352"/>
      <c r="L461" s="99"/>
      <c r="M461" s="151">
        <v>1385</v>
      </c>
      <c r="N461" s="194" t="s">
        <v>612</v>
      </c>
      <c r="O461" s="95">
        <f t="shared" si="171"/>
        <v>0</v>
      </c>
      <c r="P461" s="99">
        <f t="shared" si="168"/>
        <v>0</v>
      </c>
      <c r="Q461" s="154"/>
      <c r="R461" s="154"/>
      <c r="S461" s="95"/>
      <c r="T461" s="154"/>
      <c r="U461" s="154"/>
      <c r="V461" s="154"/>
      <c r="W461" s="151">
        <v>2</v>
      </c>
      <c r="X461" s="196">
        <f t="shared" si="169"/>
        <v>86028</v>
      </c>
      <c r="Y461" s="85">
        <f t="shared" si="163"/>
        <v>0</v>
      </c>
      <c r="Z461" s="68"/>
      <c r="AA461" s="68"/>
      <c r="AB461" s="68"/>
      <c r="AC461" s="68"/>
      <c r="AD461" s="68"/>
      <c r="AE461" s="68"/>
      <c r="AF461" s="68"/>
      <c r="AG461" s="68"/>
      <c r="AH461" s="68"/>
      <c r="AI461" s="68"/>
      <c r="AJ461" s="68"/>
      <c r="AK461" s="68"/>
      <c r="AL461" s="68"/>
      <c r="AM461" s="68"/>
    </row>
    <row r="462" spans="1:39" s="29" customFormat="1" ht="24" customHeight="1">
      <c r="A462" s="79"/>
      <c r="B462" s="354" t="s">
        <v>24</v>
      </c>
      <c r="C462" s="141"/>
      <c r="D462" s="168"/>
      <c r="E462" s="168"/>
      <c r="F462" s="168"/>
      <c r="G462" s="168">
        <f>SUM(G383:G461)</f>
        <v>196065328.09000006</v>
      </c>
      <c r="H462" s="170"/>
      <c r="I462" s="219"/>
      <c r="J462" s="81"/>
      <c r="K462" s="168"/>
      <c r="L462" s="168">
        <f>SUM(L383:L461)</f>
        <v>0</v>
      </c>
      <c r="M462" s="79"/>
      <c r="N462" s="219"/>
      <c r="O462" s="168"/>
      <c r="P462" s="168">
        <f>SUM(P383:P461)</f>
        <v>16548132.560000004</v>
      </c>
      <c r="Q462" s="302"/>
      <c r="R462" s="79"/>
      <c r="S462" s="79"/>
      <c r="T462" s="79"/>
      <c r="U462" s="79"/>
      <c r="V462" s="79"/>
      <c r="W462" s="168"/>
      <c r="X462" s="168">
        <f>SUM(X383:X461)</f>
        <v>179517195.53000006</v>
      </c>
      <c r="Y462" s="37">
        <f t="shared" ref="Y462:Y467" si="172">G462+L462-P462-X462</f>
        <v>0</v>
      </c>
      <c r="Z462" s="41"/>
      <c r="AA462" s="41"/>
      <c r="AB462" s="41"/>
      <c r="AC462" s="41"/>
      <c r="AD462" s="41"/>
      <c r="AE462" s="41"/>
      <c r="AF462" s="41"/>
      <c r="AG462" s="41"/>
      <c r="AH462" s="41"/>
      <c r="AI462" s="41"/>
      <c r="AJ462" s="41"/>
      <c r="AK462" s="41"/>
      <c r="AL462" s="41"/>
      <c r="AM462" s="41"/>
    </row>
    <row r="463" spans="1:39" s="29" customFormat="1" ht="34.5" customHeight="1">
      <c r="A463" s="778" t="s">
        <v>215</v>
      </c>
      <c r="B463" s="779"/>
      <c r="C463" s="779"/>
      <c r="D463" s="779"/>
      <c r="E463" s="779"/>
      <c r="F463" s="779"/>
      <c r="G463" s="779"/>
      <c r="H463" s="779"/>
      <c r="I463" s="779"/>
      <c r="J463" s="779"/>
      <c r="K463" s="779"/>
      <c r="L463" s="779"/>
      <c r="M463" s="779"/>
      <c r="N463" s="779"/>
      <c r="O463" s="779"/>
      <c r="P463" s="779"/>
      <c r="Q463" s="779"/>
      <c r="R463" s="779"/>
      <c r="S463" s="779"/>
      <c r="T463" s="779"/>
      <c r="U463" s="779"/>
      <c r="V463" s="779"/>
      <c r="W463" s="779"/>
      <c r="X463" s="780"/>
      <c r="Y463" s="37">
        <f t="shared" si="172"/>
        <v>0</v>
      </c>
      <c r="Z463" s="41"/>
      <c r="AA463" s="41"/>
      <c r="AB463" s="41"/>
      <c r="AC463" s="41"/>
      <c r="AD463" s="41"/>
      <c r="AE463" s="41"/>
      <c r="AF463" s="41"/>
      <c r="AG463" s="41"/>
      <c r="AH463" s="41"/>
      <c r="AI463" s="41"/>
      <c r="AJ463" s="41"/>
      <c r="AK463" s="41"/>
      <c r="AL463" s="41"/>
      <c r="AM463" s="41"/>
    </row>
    <row r="464" spans="1:39" s="35" customFormat="1" ht="96.75" customHeight="1">
      <c r="A464" s="79">
        <v>1</v>
      </c>
      <c r="B464" s="175" t="s">
        <v>464</v>
      </c>
      <c r="C464" s="79" t="s">
        <v>465</v>
      </c>
      <c r="D464" s="285" t="s">
        <v>466</v>
      </c>
      <c r="E464" s="307">
        <v>157.85</v>
      </c>
      <c r="F464" s="355">
        <v>54</v>
      </c>
      <c r="G464" s="132">
        <f t="shared" ref="G464:G465" si="173">F464*E464</f>
        <v>8523.9</v>
      </c>
      <c r="H464" s="219"/>
      <c r="I464" s="235"/>
      <c r="J464" s="285"/>
      <c r="K464" s="237"/>
      <c r="L464" s="132"/>
      <c r="M464" s="356" t="s">
        <v>469</v>
      </c>
      <c r="N464" s="357" t="s">
        <v>470</v>
      </c>
      <c r="O464" s="112">
        <f t="shared" ref="O464:O481" si="174">F464+K464-W464</f>
        <v>0</v>
      </c>
      <c r="P464" s="113">
        <f t="shared" ref="P464:P481" si="175">O464*E464</f>
        <v>0</v>
      </c>
      <c r="Q464" s="358"/>
      <c r="R464" s="359"/>
      <c r="S464" s="359"/>
      <c r="T464" s="359"/>
      <c r="U464" s="359"/>
      <c r="V464" s="359"/>
      <c r="W464" s="355">
        <v>54</v>
      </c>
      <c r="X464" s="113">
        <f t="shared" ref="X464:X481" si="176">W464*E464</f>
        <v>8523.9</v>
      </c>
      <c r="Y464" s="37">
        <f t="shared" si="172"/>
        <v>0</v>
      </c>
      <c r="Z464" s="70"/>
      <c r="AA464" s="70"/>
      <c r="AB464" s="70"/>
      <c r="AC464" s="70"/>
      <c r="AD464" s="70"/>
      <c r="AE464" s="70"/>
      <c r="AF464" s="70"/>
      <c r="AG464" s="70"/>
      <c r="AH464" s="70"/>
      <c r="AI464" s="70"/>
      <c r="AJ464" s="70"/>
      <c r="AK464" s="70"/>
      <c r="AL464" s="70"/>
      <c r="AM464" s="70"/>
    </row>
    <row r="465" spans="1:39" s="35" customFormat="1" ht="34.5" customHeight="1">
      <c r="A465" s="79">
        <v>2</v>
      </c>
      <c r="B465" s="175" t="s">
        <v>496</v>
      </c>
      <c r="C465" s="233" t="s">
        <v>13</v>
      </c>
      <c r="D465" s="233" t="s">
        <v>569</v>
      </c>
      <c r="E465" s="180">
        <v>57.78</v>
      </c>
      <c r="F465" s="166">
        <v>129</v>
      </c>
      <c r="G465" s="81">
        <f t="shared" si="173"/>
        <v>7453.62</v>
      </c>
      <c r="H465" s="235">
        <v>44866</v>
      </c>
      <c r="I465" s="235"/>
      <c r="J465" s="236"/>
      <c r="K465" s="166"/>
      <c r="L465" s="180"/>
      <c r="M465" s="237">
        <v>1323</v>
      </c>
      <c r="N465" s="235">
        <v>44161</v>
      </c>
      <c r="O465" s="80">
        <f t="shared" si="174"/>
        <v>27</v>
      </c>
      <c r="P465" s="81">
        <f t="shared" si="175"/>
        <v>1560.06</v>
      </c>
      <c r="Q465" s="79"/>
      <c r="R465" s="79"/>
      <c r="S465" s="79"/>
      <c r="T465" s="79"/>
      <c r="U465" s="79"/>
      <c r="V465" s="79"/>
      <c r="W465" s="166">
        <v>102</v>
      </c>
      <c r="X465" s="81">
        <f t="shared" si="176"/>
        <v>5893.56</v>
      </c>
      <c r="Y465" s="37">
        <f t="shared" si="172"/>
        <v>0</v>
      </c>
      <c r="Z465" s="70"/>
      <c r="AA465" s="70"/>
      <c r="AB465" s="70"/>
      <c r="AC465" s="70"/>
      <c r="AD465" s="70"/>
      <c r="AE465" s="70"/>
      <c r="AF465" s="70"/>
      <c r="AG465" s="70"/>
      <c r="AH465" s="70"/>
      <c r="AI465" s="70"/>
      <c r="AJ465" s="70"/>
      <c r="AK465" s="70"/>
      <c r="AL465" s="70"/>
      <c r="AM465" s="70"/>
    </row>
    <row r="466" spans="1:39" s="35" customFormat="1" ht="47.25" customHeight="1">
      <c r="A466" s="79">
        <v>3</v>
      </c>
      <c r="B466" s="175" t="s">
        <v>498</v>
      </c>
      <c r="C466" s="233" t="s">
        <v>10</v>
      </c>
      <c r="D466" s="233"/>
      <c r="E466" s="180" t="s">
        <v>499</v>
      </c>
      <c r="F466" s="166">
        <v>2</v>
      </c>
      <c r="G466" s="81">
        <f t="shared" ref="G466:G475" si="177">F466*E466</f>
        <v>37528</v>
      </c>
      <c r="H466" s="235"/>
      <c r="I466" s="235"/>
      <c r="J466" s="236"/>
      <c r="K466" s="166"/>
      <c r="L466" s="180"/>
      <c r="M466" s="237" t="s">
        <v>500</v>
      </c>
      <c r="N466" s="235">
        <v>44183</v>
      </c>
      <c r="O466" s="80">
        <f t="shared" ref="O466:O476" si="178">F466+K466-W466</f>
        <v>1</v>
      </c>
      <c r="P466" s="81">
        <f t="shared" ref="P466:P476" si="179">O466*E466</f>
        <v>18764</v>
      </c>
      <c r="Q466" s="79"/>
      <c r="R466" s="79"/>
      <c r="S466" s="79"/>
      <c r="T466" s="79"/>
      <c r="U466" s="79"/>
      <c r="V466" s="79"/>
      <c r="W466" s="166">
        <v>1</v>
      </c>
      <c r="X466" s="81">
        <f t="shared" si="176"/>
        <v>18764</v>
      </c>
      <c r="Y466" s="37">
        <f t="shared" si="172"/>
        <v>0</v>
      </c>
      <c r="Z466" s="70"/>
      <c r="AA466" s="70"/>
      <c r="AB466" s="70"/>
      <c r="AC466" s="70"/>
      <c r="AD466" s="70"/>
      <c r="AE466" s="70"/>
      <c r="AF466" s="70"/>
      <c r="AG466" s="70"/>
      <c r="AH466" s="70"/>
      <c r="AI466" s="70"/>
      <c r="AJ466" s="70"/>
      <c r="AK466" s="70"/>
      <c r="AL466" s="70"/>
      <c r="AM466" s="70"/>
    </row>
    <row r="467" spans="1:39" s="35" customFormat="1" ht="18" customHeight="1">
      <c r="A467" s="79">
        <v>4</v>
      </c>
      <c r="B467" s="175" t="s">
        <v>502</v>
      </c>
      <c r="C467" s="233" t="s">
        <v>503</v>
      </c>
      <c r="D467" s="233"/>
      <c r="E467" s="180" t="s">
        <v>504</v>
      </c>
      <c r="F467" s="166">
        <v>0</v>
      </c>
      <c r="G467" s="81">
        <f t="shared" si="177"/>
        <v>0</v>
      </c>
      <c r="H467" s="235"/>
      <c r="I467" s="235"/>
      <c r="J467" s="236"/>
      <c r="K467" s="166"/>
      <c r="L467" s="180"/>
      <c r="M467" s="237" t="s">
        <v>500</v>
      </c>
      <c r="N467" s="235">
        <v>44183</v>
      </c>
      <c r="O467" s="80">
        <f t="shared" si="178"/>
        <v>0</v>
      </c>
      <c r="P467" s="81">
        <f t="shared" si="179"/>
        <v>0</v>
      </c>
      <c r="Q467" s="79"/>
      <c r="R467" s="79"/>
      <c r="S467" s="79"/>
      <c r="T467" s="79"/>
      <c r="U467" s="79"/>
      <c r="V467" s="79"/>
      <c r="W467" s="166">
        <v>0</v>
      </c>
      <c r="X467" s="81">
        <f t="shared" si="176"/>
        <v>0</v>
      </c>
      <c r="Y467" s="37">
        <f t="shared" si="172"/>
        <v>0</v>
      </c>
      <c r="Z467" s="70"/>
      <c r="AA467" s="70"/>
      <c r="AB467" s="70"/>
      <c r="AC467" s="70"/>
      <c r="AD467" s="70"/>
      <c r="AE467" s="70"/>
      <c r="AF467" s="70"/>
      <c r="AG467" s="70"/>
      <c r="AH467" s="70"/>
      <c r="AI467" s="70"/>
      <c r="AJ467" s="70"/>
      <c r="AK467" s="70"/>
      <c r="AL467" s="70"/>
      <c r="AM467" s="70"/>
    </row>
    <row r="468" spans="1:39" s="35" customFormat="1" ht="18" customHeight="1">
      <c r="A468" s="79">
        <v>5</v>
      </c>
      <c r="B468" s="175" t="s">
        <v>505</v>
      </c>
      <c r="C468" s="233" t="s">
        <v>27</v>
      </c>
      <c r="D468" s="233"/>
      <c r="E468" s="180" t="s">
        <v>506</v>
      </c>
      <c r="F468" s="166">
        <v>2</v>
      </c>
      <c r="G468" s="81">
        <f t="shared" si="177"/>
        <v>2726</v>
      </c>
      <c r="H468" s="235"/>
      <c r="I468" s="235"/>
      <c r="J468" s="236"/>
      <c r="K468" s="166"/>
      <c r="L468" s="180"/>
      <c r="M468" s="237" t="s">
        <v>500</v>
      </c>
      <c r="N468" s="235">
        <v>44183</v>
      </c>
      <c r="O468" s="80">
        <f t="shared" si="178"/>
        <v>1</v>
      </c>
      <c r="P468" s="81">
        <f t="shared" si="179"/>
        <v>1363</v>
      </c>
      <c r="Q468" s="79"/>
      <c r="R468" s="79"/>
      <c r="S468" s="79"/>
      <c r="T468" s="79"/>
      <c r="U468" s="79"/>
      <c r="V468" s="79"/>
      <c r="W468" s="166">
        <v>1</v>
      </c>
      <c r="X468" s="81">
        <f t="shared" si="176"/>
        <v>1363</v>
      </c>
      <c r="Y468" s="37">
        <f t="shared" ref="Y468:Y718" si="180">G468+L468-P468-X468</f>
        <v>0</v>
      </c>
      <c r="Z468" s="70"/>
      <c r="AA468" s="70"/>
      <c r="AB468" s="70"/>
      <c r="AC468" s="70"/>
      <c r="AD468" s="70"/>
      <c r="AE468" s="70"/>
      <c r="AF468" s="70"/>
      <c r="AG468" s="70"/>
      <c r="AH468" s="70"/>
      <c r="AI468" s="70"/>
      <c r="AJ468" s="70"/>
      <c r="AK468" s="70"/>
      <c r="AL468" s="70"/>
      <c r="AM468" s="70"/>
    </row>
    <row r="469" spans="1:39" s="35" customFormat="1" ht="18" customHeight="1">
      <c r="A469" s="79">
        <v>6</v>
      </c>
      <c r="B469" s="175" t="s">
        <v>507</v>
      </c>
      <c r="C469" s="233" t="s">
        <v>27</v>
      </c>
      <c r="D469" s="233"/>
      <c r="E469" s="180" t="s">
        <v>508</v>
      </c>
      <c r="F469" s="166">
        <v>0</v>
      </c>
      <c r="G469" s="81">
        <f t="shared" si="177"/>
        <v>0</v>
      </c>
      <c r="H469" s="235"/>
      <c r="I469" s="235"/>
      <c r="J469" s="236"/>
      <c r="K469" s="166"/>
      <c r="L469" s="180"/>
      <c r="M469" s="237" t="s">
        <v>500</v>
      </c>
      <c r="N469" s="235">
        <v>44183</v>
      </c>
      <c r="O469" s="80">
        <f t="shared" si="178"/>
        <v>0</v>
      </c>
      <c r="P469" s="81">
        <f t="shared" si="179"/>
        <v>0</v>
      </c>
      <c r="Q469" s="79"/>
      <c r="R469" s="79"/>
      <c r="S469" s="79"/>
      <c r="T469" s="79"/>
      <c r="U469" s="79"/>
      <c r="V469" s="79"/>
      <c r="W469" s="166">
        <v>0</v>
      </c>
      <c r="X469" s="81">
        <f t="shared" si="176"/>
        <v>0</v>
      </c>
      <c r="Y469" s="37">
        <f t="shared" si="180"/>
        <v>0</v>
      </c>
      <c r="Z469" s="70"/>
      <c r="AA469" s="70"/>
      <c r="AB469" s="70"/>
      <c r="AC469" s="70"/>
      <c r="AD469" s="70"/>
      <c r="AE469" s="70"/>
      <c r="AF469" s="70"/>
      <c r="AG469" s="70"/>
      <c r="AH469" s="70"/>
      <c r="AI469" s="70"/>
      <c r="AJ469" s="70"/>
      <c r="AK469" s="70"/>
      <c r="AL469" s="70"/>
      <c r="AM469" s="70"/>
    </row>
    <row r="470" spans="1:39" s="35" customFormat="1" ht="18" customHeight="1">
      <c r="A470" s="79">
        <v>7</v>
      </c>
      <c r="B470" s="175" t="s">
        <v>509</v>
      </c>
      <c r="C470" s="233" t="s">
        <v>27</v>
      </c>
      <c r="D470" s="233"/>
      <c r="E470" s="180" t="s">
        <v>510</v>
      </c>
      <c r="F470" s="166">
        <v>3</v>
      </c>
      <c r="G470" s="81">
        <f t="shared" si="177"/>
        <v>3273</v>
      </c>
      <c r="H470" s="235"/>
      <c r="I470" s="235"/>
      <c r="J470" s="236"/>
      <c r="K470" s="166"/>
      <c r="L470" s="180"/>
      <c r="M470" s="237" t="s">
        <v>500</v>
      </c>
      <c r="N470" s="235">
        <v>44183</v>
      </c>
      <c r="O470" s="80">
        <f t="shared" si="178"/>
        <v>1</v>
      </c>
      <c r="P470" s="81">
        <f t="shared" si="179"/>
        <v>1091</v>
      </c>
      <c r="Q470" s="79"/>
      <c r="R470" s="79"/>
      <c r="S470" s="79"/>
      <c r="T470" s="79"/>
      <c r="U470" s="79"/>
      <c r="V470" s="79"/>
      <c r="W470" s="166">
        <v>2</v>
      </c>
      <c r="X470" s="81">
        <f t="shared" si="176"/>
        <v>2182</v>
      </c>
      <c r="Y470" s="37">
        <f t="shared" si="180"/>
        <v>0</v>
      </c>
      <c r="Z470" s="70"/>
      <c r="AA470" s="70"/>
      <c r="AB470" s="70"/>
      <c r="AC470" s="70"/>
      <c r="AD470" s="70"/>
      <c r="AE470" s="70"/>
      <c r="AF470" s="70"/>
      <c r="AG470" s="70"/>
      <c r="AH470" s="70"/>
      <c r="AI470" s="70"/>
      <c r="AJ470" s="70"/>
      <c r="AK470" s="70"/>
      <c r="AL470" s="70"/>
      <c r="AM470" s="70"/>
    </row>
    <row r="471" spans="1:39" s="35" customFormat="1" ht="33" customHeight="1">
      <c r="A471" s="79">
        <v>8</v>
      </c>
      <c r="B471" s="175" t="s">
        <v>511</v>
      </c>
      <c r="C471" s="233" t="s">
        <v>10</v>
      </c>
      <c r="D471" s="233"/>
      <c r="E471" s="180" t="s">
        <v>499</v>
      </c>
      <c r="F471" s="166">
        <v>2</v>
      </c>
      <c r="G471" s="81">
        <f t="shared" si="177"/>
        <v>37528</v>
      </c>
      <c r="H471" s="235"/>
      <c r="I471" s="235"/>
      <c r="J471" s="236"/>
      <c r="K471" s="166"/>
      <c r="L471" s="180"/>
      <c r="M471" s="237" t="s">
        <v>500</v>
      </c>
      <c r="N471" s="235">
        <v>44183</v>
      </c>
      <c r="O471" s="80">
        <f t="shared" si="178"/>
        <v>1</v>
      </c>
      <c r="P471" s="81">
        <f t="shared" si="179"/>
        <v>18764</v>
      </c>
      <c r="Q471" s="79"/>
      <c r="R471" s="79"/>
      <c r="S471" s="79"/>
      <c r="T471" s="79"/>
      <c r="U471" s="79"/>
      <c r="V471" s="79"/>
      <c r="W471" s="166">
        <v>1</v>
      </c>
      <c r="X471" s="81">
        <f t="shared" si="176"/>
        <v>18764</v>
      </c>
      <c r="Y471" s="37">
        <f t="shared" si="180"/>
        <v>0</v>
      </c>
      <c r="Z471" s="70"/>
      <c r="AA471" s="70"/>
      <c r="AB471" s="70"/>
      <c r="AC471" s="70"/>
      <c r="AD471" s="70"/>
      <c r="AE471" s="70"/>
      <c r="AF471" s="70"/>
      <c r="AG471" s="70"/>
      <c r="AH471" s="70"/>
      <c r="AI471" s="70"/>
      <c r="AJ471" s="70"/>
      <c r="AK471" s="70"/>
      <c r="AL471" s="70"/>
      <c r="AM471" s="70"/>
    </row>
    <row r="472" spans="1:39" s="35" customFormat="1" ht="21.75" customHeight="1">
      <c r="A472" s="79">
        <v>9</v>
      </c>
      <c r="B472" s="175" t="s">
        <v>502</v>
      </c>
      <c r="C472" s="233" t="s">
        <v>503</v>
      </c>
      <c r="D472" s="233"/>
      <c r="E472" s="180" t="s">
        <v>504</v>
      </c>
      <c r="F472" s="166">
        <v>5</v>
      </c>
      <c r="G472" s="81">
        <f t="shared" si="177"/>
        <v>2270</v>
      </c>
      <c r="H472" s="235"/>
      <c r="I472" s="235"/>
      <c r="J472" s="236"/>
      <c r="K472" s="166"/>
      <c r="L472" s="180"/>
      <c r="M472" s="237" t="s">
        <v>500</v>
      </c>
      <c r="N472" s="235">
        <v>44183</v>
      </c>
      <c r="O472" s="80">
        <f t="shared" si="178"/>
        <v>3</v>
      </c>
      <c r="P472" s="81">
        <f t="shared" si="179"/>
        <v>1362</v>
      </c>
      <c r="Q472" s="79"/>
      <c r="R472" s="79"/>
      <c r="S472" s="79"/>
      <c r="T472" s="79"/>
      <c r="U472" s="79"/>
      <c r="V472" s="79"/>
      <c r="W472" s="166">
        <v>2</v>
      </c>
      <c r="X472" s="81">
        <f t="shared" si="176"/>
        <v>908</v>
      </c>
      <c r="Y472" s="37">
        <f t="shared" si="180"/>
        <v>0</v>
      </c>
      <c r="Z472" s="70"/>
      <c r="AA472" s="70"/>
      <c r="AB472" s="70"/>
      <c r="AC472" s="70"/>
      <c r="AD472" s="70"/>
      <c r="AE472" s="70"/>
      <c r="AF472" s="70"/>
      <c r="AG472" s="70"/>
      <c r="AH472" s="70"/>
      <c r="AI472" s="70"/>
      <c r="AJ472" s="70"/>
      <c r="AK472" s="70"/>
      <c r="AL472" s="70"/>
      <c r="AM472" s="70"/>
    </row>
    <row r="473" spans="1:39" s="35" customFormat="1" ht="21.75" customHeight="1">
      <c r="A473" s="79">
        <v>10</v>
      </c>
      <c r="B473" s="175" t="s">
        <v>505</v>
      </c>
      <c r="C473" s="233" t="s">
        <v>27</v>
      </c>
      <c r="D473" s="233"/>
      <c r="E473" s="180" t="s">
        <v>506</v>
      </c>
      <c r="F473" s="166">
        <v>2</v>
      </c>
      <c r="G473" s="81">
        <f t="shared" si="177"/>
        <v>2726</v>
      </c>
      <c r="H473" s="235"/>
      <c r="I473" s="235"/>
      <c r="J473" s="236"/>
      <c r="K473" s="166"/>
      <c r="L473" s="180"/>
      <c r="M473" s="237" t="s">
        <v>500</v>
      </c>
      <c r="N473" s="235">
        <v>44183</v>
      </c>
      <c r="O473" s="80">
        <f t="shared" si="178"/>
        <v>1</v>
      </c>
      <c r="P473" s="81">
        <f t="shared" si="179"/>
        <v>1363</v>
      </c>
      <c r="Q473" s="79"/>
      <c r="R473" s="79"/>
      <c r="S473" s="79"/>
      <c r="T473" s="79"/>
      <c r="U473" s="79"/>
      <c r="V473" s="79"/>
      <c r="W473" s="166">
        <v>1</v>
      </c>
      <c r="X473" s="81">
        <f t="shared" si="176"/>
        <v>1363</v>
      </c>
      <c r="Y473" s="37">
        <f t="shared" si="180"/>
        <v>0</v>
      </c>
      <c r="Z473" s="70"/>
      <c r="AA473" s="70"/>
      <c r="AB473" s="70"/>
      <c r="AC473" s="70"/>
      <c r="AD473" s="70"/>
      <c r="AE473" s="70"/>
      <c r="AF473" s="70"/>
      <c r="AG473" s="70"/>
      <c r="AH473" s="70"/>
      <c r="AI473" s="70"/>
      <c r="AJ473" s="70"/>
      <c r="AK473" s="70"/>
      <c r="AL473" s="70"/>
      <c r="AM473" s="70"/>
    </row>
    <row r="474" spans="1:39" s="35" customFormat="1" ht="21.75" customHeight="1">
      <c r="A474" s="79">
        <v>11</v>
      </c>
      <c r="B474" s="175" t="s">
        <v>507</v>
      </c>
      <c r="C474" s="233" t="s">
        <v>27</v>
      </c>
      <c r="D474" s="233"/>
      <c r="E474" s="180" t="s">
        <v>508</v>
      </c>
      <c r="F474" s="166">
        <v>41</v>
      </c>
      <c r="G474" s="81">
        <f t="shared" si="177"/>
        <v>5248</v>
      </c>
      <c r="H474" s="235"/>
      <c r="I474" s="235"/>
      <c r="J474" s="236"/>
      <c r="K474" s="166"/>
      <c r="L474" s="180"/>
      <c r="M474" s="237" t="s">
        <v>500</v>
      </c>
      <c r="N474" s="235">
        <v>44183</v>
      </c>
      <c r="O474" s="80">
        <f t="shared" si="178"/>
        <v>20</v>
      </c>
      <c r="P474" s="81">
        <f t="shared" si="179"/>
        <v>2560</v>
      </c>
      <c r="Q474" s="79"/>
      <c r="R474" s="79"/>
      <c r="S474" s="79"/>
      <c r="T474" s="79"/>
      <c r="U474" s="79"/>
      <c r="V474" s="79"/>
      <c r="W474" s="166">
        <v>21</v>
      </c>
      <c r="X474" s="81">
        <f t="shared" si="176"/>
        <v>2688</v>
      </c>
      <c r="Y474" s="37">
        <f t="shared" si="180"/>
        <v>0</v>
      </c>
      <c r="Z474" s="70"/>
      <c r="AA474" s="70"/>
      <c r="AB474" s="70"/>
      <c r="AC474" s="70"/>
      <c r="AD474" s="70"/>
      <c r="AE474" s="70"/>
      <c r="AF474" s="70"/>
      <c r="AG474" s="70"/>
      <c r="AH474" s="70"/>
      <c r="AI474" s="70"/>
      <c r="AJ474" s="70"/>
      <c r="AK474" s="70"/>
      <c r="AL474" s="70"/>
      <c r="AM474" s="70"/>
    </row>
    <row r="475" spans="1:39" s="35" customFormat="1" ht="21.75" customHeight="1">
      <c r="A475" s="79">
        <v>12</v>
      </c>
      <c r="B475" s="175" t="s">
        <v>509</v>
      </c>
      <c r="C475" s="233" t="s">
        <v>27</v>
      </c>
      <c r="D475" s="233"/>
      <c r="E475" s="180" t="s">
        <v>510</v>
      </c>
      <c r="F475" s="166">
        <v>1</v>
      </c>
      <c r="G475" s="81">
        <f t="shared" si="177"/>
        <v>1091</v>
      </c>
      <c r="H475" s="235"/>
      <c r="I475" s="235"/>
      <c r="J475" s="236"/>
      <c r="K475" s="166"/>
      <c r="L475" s="180"/>
      <c r="M475" s="237" t="s">
        <v>500</v>
      </c>
      <c r="N475" s="235">
        <v>44183</v>
      </c>
      <c r="O475" s="80">
        <f t="shared" si="178"/>
        <v>1</v>
      </c>
      <c r="P475" s="81">
        <f t="shared" si="179"/>
        <v>1091</v>
      </c>
      <c r="Q475" s="79"/>
      <c r="R475" s="79"/>
      <c r="S475" s="79"/>
      <c r="T475" s="79"/>
      <c r="U475" s="79"/>
      <c r="V475" s="79"/>
      <c r="W475" s="166">
        <v>0</v>
      </c>
      <c r="X475" s="81">
        <f t="shared" si="176"/>
        <v>0</v>
      </c>
      <c r="Y475" s="37">
        <f t="shared" si="180"/>
        <v>0</v>
      </c>
      <c r="Z475" s="70"/>
      <c r="AA475" s="70"/>
      <c r="AB475" s="70"/>
      <c r="AC475" s="70"/>
      <c r="AD475" s="70"/>
      <c r="AE475" s="70"/>
      <c r="AF475" s="70"/>
      <c r="AG475" s="70"/>
      <c r="AH475" s="70"/>
      <c r="AI475" s="70"/>
      <c r="AJ475" s="70"/>
      <c r="AK475" s="70"/>
      <c r="AL475" s="70"/>
      <c r="AM475" s="70"/>
    </row>
    <row r="476" spans="1:39" s="35" customFormat="1" ht="21.75" customHeight="1">
      <c r="A476" s="79">
        <v>13</v>
      </c>
      <c r="B476" s="175" t="s">
        <v>137</v>
      </c>
      <c r="C476" s="79" t="s">
        <v>27</v>
      </c>
      <c r="D476" s="79"/>
      <c r="E476" s="79">
        <v>7.49</v>
      </c>
      <c r="F476" s="79">
        <v>11050</v>
      </c>
      <c r="G476" s="81">
        <f t="shared" ref="G476" si="181">E476*F476</f>
        <v>82764.5</v>
      </c>
      <c r="H476" s="219"/>
      <c r="I476" s="219"/>
      <c r="J476" s="233"/>
      <c r="K476" s="79"/>
      <c r="L476" s="180"/>
      <c r="M476" s="79">
        <v>1487</v>
      </c>
      <c r="N476" s="219">
        <v>44193</v>
      </c>
      <c r="O476" s="80">
        <f t="shared" si="178"/>
        <v>0</v>
      </c>
      <c r="P476" s="81">
        <f t="shared" si="179"/>
        <v>0</v>
      </c>
      <c r="Q476" s="79"/>
      <c r="R476" s="79"/>
      <c r="S476" s="79"/>
      <c r="T476" s="79"/>
      <c r="U476" s="79"/>
      <c r="V476" s="79"/>
      <c r="W476" s="79">
        <v>11050</v>
      </c>
      <c r="X476" s="82">
        <f t="shared" ref="X476" si="182">W476*E476</f>
        <v>82764.5</v>
      </c>
      <c r="Y476" s="37">
        <f t="shared" si="180"/>
        <v>0</v>
      </c>
      <c r="Z476" s="70"/>
      <c r="AA476" s="70"/>
      <c r="AB476" s="70"/>
      <c r="AC476" s="70"/>
      <c r="AD476" s="70"/>
      <c r="AE476" s="70"/>
      <c r="AF476" s="70"/>
      <c r="AG476" s="70"/>
      <c r="AH476" s="70"/>
      <c r="AI476" s="70"/>
      <c r="AJ476" s="70"/>
      <c r="AK476" s="70"/>
      <c r="AL476" s="70"/>
      <c r="AM476" s="70"/>
    </row>
    <row r="477" spans="1:39" s="35" customFormat="1" ht="21.75" customHeight="1">
      <c r="A477" s="79">
        <v>14</v>
      </c>
      <c r="B477" s="175" t="s">
        <v>137</v>
      </c>
      <c r="C477" s="79" t="s">
        <v>27</v>
      </c>
      <c r="D477" s="79"/>
      <c r="E477" s="79">
        <v>10.7</v>
      </c>
      <c r="F477" s="79">
        <v>1510</v>
      </c>
      <c r="G477" s="81">
        <f t="shared" ref="G477:G478" si="183">E477*F477</f>
        <v>16156.999999999998</v>
      </c>
      <c r="H477" s="219"/>
      <c r="I477" s="219"/>
      <c r="J477" s="233"/>
      <c r="K477" s="79"/>
      <c r="L477" s="180"/>
      <c r="M477" s="79">
        <v>1487</v>
      </c>
      <c r="N477" s="219">
        <v>44193</v>
      </c>
      <c r="O477" s="80">
        <f t="shared" ref="O477:O478" si="184">F477+K477-W477</f>
        <v>0</v>
      </c>
      <c r="P477" s="81">
        <f t="shared" ref="P477:P478" si="185">O477*E477</f>
        <v>0</v>
      </c>
      <c r="Q477" s="79"/>
      <c r="R477" s="79"/>
      <c r="S477" s="79"/>
      <c r="T477" s="79"/>
      <c r="U477" s="79"/>
      <c r="V477" s="79"/>
      <c r="W477" s="79">
        <v>1510</v>
      </c>
      <c r="X477" s="82">
        <f t="shared" ref="X477:X478" si="186">W477*E477</f>
        <v>16156.999999999998</v>
      </c>
      <c r="Y477" s="37">
        <f t="shared" si="180"/>
        <v>0</v>
      </c>
      <c r="Z477" s="70"/>
      <c r="AA477" s="70"/>
      <c r="AB477" s="70"/>
      <c r="AC477" s="70"/>
      <c r="AD477" s="70"/>
      <c r="AE477" s="70"/>
      <c r="AF477" s="70"/>
      <c r="AG477" s="70"/>
      <c r="AH477" s="70"/>
      <c r="AI477" s="70"/>
      <c r="AJ477" s="70"/>
      <c r="AK477" s="70"/>
      <c r="AL477" s="70"/>
      <c r="AM477" s="70"/>
    </row>
    <row r="478" spans="1:39" s="35" customFormat="1" ht="24.75" customHeight="1">
      <c r="A478" s="79">
        <v>15</v>
      </c>
      <c r="B478" s="175" t="s">
        <v>137</v>
      </c>
      <c r="C478" s="79" t="s">
        <v>27</v>
      </c>
      <c r="D478" s="79"/>
      <c r="E478" s="79">
        <v>9.6300000000000008</v>
      </c>
      <c r="F478" s="79">
        <v>13040</v>
      </c>
      <c r="G478" s="81">
        <f t="shared" si="183"/>
        <v>125575.20000000001</v>
      </c>
      <c r="H478" s="219"/>
      <c r="I478" s="219"/>
      <c r="J478" s="233"/>
      <c r="K478" s="79"/>
      <c r="L478" s="180"/>
      <c r="M478" s="79">
        <v>1487</v>
      </c>
      <c r="N478" s="219">
        <v>44193</v>
      </c>
      <c r="O478" s="80">
        <f t="shared" si="184"/>
        <v>0</v>
      </c>
      <c r="P478" s="81">
        <f t="shared" si="185"/>
        <v>0</v>
      </c>
      <c r="Q478" s="79"/>
      <c r="R478" s="79"/>
      <c r="S478" s="79"/>
      <c r="T478" s="79"/>
      <c r="U478" s="79"/>
      <c r="V478" s="79"/>
      <c r="W478" s="79">
        <v>13040</v>
      </c>
      <c r="X478" s="82">
        <f t="shared" si="186"/>
        <v>125575.20000000001</v>
      </c>
      <c r="Y478" s="37">
        <f t="shared" si="180"/>
        <v>0</v>
      </c>
      <c r="Z478" s="70"/>
      <c r="AA478" s="70"/>
      <c r="AB478" s="70"/>
      <c r="AC478" s="70"/>
      <c r="AD478" s="70"/>
      <c r="AE478" s="70"/>
      <c r="AF478" s="70"/>
      <c r="AG478" s="70"/>
      <c r="AH478" s="70"/>
      <c r="AI478" s="70"/>
      <c r="AJ478" s="70"/>
      <c r="AK478" s="70"/>
      <c r="AL478" s="70"/>
      <c r="AM478" s="70"/>
    </row>
    <row r="479" spans="1:39" s="35" customFormat="1" ht="33.75" customHeight="1">
      <c r="A479" s="79">
        <v>16</v>
      </c>
      <c r="B479" s="175" t="s">
        <v>136</v>
      </c>
      <c r="C479" s="79" t="s">
        <v>27</v>
      </c>
      <c r="D479" s="79"/>
      <c r="E479" s="79">
        <v>7.01</v>
      </c>
      <c r="F479" s="80">
        <v>2290</v>
      </c>
      <c r="G479" s="81">
        <f>E479*F479</f>
        <v>16052.9</v>
      </c>
      <c r="H479" s="219"/>
      <c r="I479" s="219"/>
      <c r="J479" s="233"/>
      <c r="K479" s="79"/>
      <c r="L479" s="81"/>
      <c r="M479" s="79">
        <v>1293</v>
      </c>
      <c r="N479" s="219">
        <v>43790</v>
      </c>
      <c r="O479" s="80">
        <f>F479+K479-W479</f>
        <v>308</v>
      </c>
      <c r="P479" s="81">
        <f>O479*E479</f>
        <v>2159.08</v>
      </c>
      <c r="Q479" s="79"/>
      <c r="R479" s="79"/>
      <c r="S479" s="79"/>
      <c r="T479" s="79"/>
      <c r="U479" s="79"/>
      <c r="V479" s="79"/>
      <c r="W479" s="80">
        <v>1982</v>
      </c>
      <c r="X479" s="82">
        <f>W479*E479</f>
        <v>13893.82</v>
      </c>
      <c r="Y479" s="37">
        <f>G479+L479-P479-X479</f>
        <v>0</v>
      </c>
      <c r="Z479" s="70"/>
      <c r="AA479" s="70"/>
      <c r="AB479" s="70"/>
      <c r="AC479" s="70"/>
      <c r="AD479" s="70"/>
      <c r="AE479" s="70"/>
      <c r="AF479" s="70"/>
      <c r="AG479" s="70"/>
      <c r="AH479" s="70"/>
      <c r="AI479" s="70"/>
      <c r="AJ479" s="70"/>
      <c r="AK479" s="70"/>
      <c r="AL479" s="70"/>
      <c r="AM479" s="70"/>
    </row>
    <row r="480" spans="1:39" s="35" customFormat="1" ht="24.75" customHeight="1">
      <c r="A480" s="79">
        <v>17</v>
      </c>
      <c r="B480" s="309" t="s">
        <v>43</v>
      </c>
      <c r="C480" s="79" t="s">
        <v>27</v>
      </c>
      <c r="D480" s="79"/>
      <c r="E480" s="79">
        <v>8.35</v>
      </c>
      <c r="F480" s="80">
        <v>9646</v>
      </c>
      <c r="G480" s="81">
        <f t="shared" ref="G480:G481" si="187">E480*F480</f>
        <v>80544.099999999991</v>
      </c>
      <c r="H480" s="219"/>
      <c r="I480" s="219"/>
      <c r="J480" s="233"/>
      <c r="K480" s="79"/>
      <c r="L480" s="81"/>
      <c r="M480" s="79">
        <v>1293</v>
      </c>
      <c r="N480" s="219">
        <v>43790</v>
      </c>
      <c r="O480" s="80">
        <f t="shared" si="174"/>
        <v>1581</v>
      </c>
      <c r="P480" s="81">
        <f t="shared" si="175"/>
        <v>13201.349999999999</v>
      </c>
      <c r="Q480" s="79"/>
      <c r="R480" s="79"/>
      <c r="S480" s="79"/>
      <c r="T480" s="79"/>
      <c r="U480" s="79"/>
      <c r="V480" s="79"/>
      <c r="W480" s="80">
        <v>8065</v>
      </c>
      <c r="X480" s="82">
        <f t="shared" si="176"/>
        <v>67342.75</v>
      </c>
      <c r="Y480" s="37">
        <f t="shared" si="180"/>
        <v>0</v>
      </c>
      <c r="Z480" s="70"/>
      <c r="AA480" s="70"/>
      <c r="AB480" s="70"/>
      <c r="AC480" s="70"/>
      <c r="AD480" s="70"/>
      <c r="AE480" s="70"/>
      <c r="AF480" s="70"/>
      <c r="AG480" s="70"/>
      <c r="AH480" s="70"/>
      <c r="AI480" s="70"/>
      <c r="AJ480" s="70"/>
      <c r="AK480" s="70"/>
      <c r="AL480" s="70"/>
      <c r="AM480" s="70"/>
    </row>
    <row r="481" spans="1:39" s="35" customFormat="1" ht="24.75" customHeight="1">
      <c r="A481" s="79">
        <v>18</v>
      </c>
      <c r="B481" s="175" t="s">
        <v>137</v>
      </c>
      <c r="C481" s="79" t="s">
        <v>27</v>
      </c>
      <c r="D481" s="79"/>
      <c r="E481" s="79">
        <v>9.51</v>
      </c>
      <c r="F481" s="80">
        <v>4898</v>
      </c>
      <c r="G481" s="81">
        <f t="shared" si="187"/>
        <v>46579.979999999996</v>
      </c>
      <c r="H481" s="219"/>
      <c r="I481" s="219"/>
      <c r="J481" s="233"/>
      <c r="K481" s="79"/>
      <c r="L481" s="180"/>
      <c r="M481" s="79">
        <v>1487</v>
      </c>
      <c r="N481" s="219">
        <v>44193</v>
      </c>
      <c r="O481" s="80">
        <f t="shared" si="174"/>
        <v>1173</v>
      </c>
      <c r="P481" s="81">
        <f t="shared" si="175"/>
        <v>11155.23</v>
      </c>
      <c r="Q481" s="79"/>
      <c r="R481" s="79"/>
      <c r="S481" s="79"/>
      <c r="T481" s="79"/>
      <c r="U481" s="79"/>
      <c r="V481" s="79"/>
      <c r="W481" s="80">
        <v>3725</v>
      </c>
      <c r="X481" s="82">
        <f t="shared" si="176"/>
        <v>35424.75</v>
      </c>
      <c r="Y481" s="37">
        <f t="shared" si="180"/>
        <v>0</v>
      </c>
      <c r="Z481" s="70"/>
      <c r="AA481" s="70"/>
      <c r="AB481" s="70"/>
      <c r="AC481" s="70"/>
      <c r="AD481" s="70"/>
      <c r="AE481" s="70"/>
      <c r="AF481" s="70"/>
      <c r="AG481" s="70"/>
      <c r="AH481" s="70"/>
      <c r="AI481" s="70"/>
      <c r="AJ481" s="70"/>
      <c r="AK481" s="70"/>
      <c r="AL481" s="70"/>
      <c r="AM481" s="70"/>
    </row>
    <row r="482" spans="1:39" s="35" customFormat="1" ht="24.75" customHeight="1">
      <c r="A482" s="79">
        <v>19</v>
      </c>
      <c r="B482" s="309" t="s">
        <v>43</v>
      </c>
      <c r="C482" s="79" t="s">
        <v>27</v>
      </c>
      <c r="D482" s="79"/>
      <c r="E482" s="79">
        <v>5.44</v>
      </c>
      <c r="F482" s="80">
        <v>22680</v>
      </c>
      <c r="G482" s="81">
        <f t="shared" ref="G482:G485" si="188">E482*F482</f>
        <v>123379.20000000001</v>
      </c>
      <c r="H482" s="219">
        <v>45540</v>
      </c>
      <c r="I482" s="219"/>
      <c r="J482" s="233"/>
      <c r="K482" s="79"/>
      <c r="L482" s="81"/>
      <c r="M482" s="79">
        <v>951</v>
      </c>
      <c r="N482" s="219">
        <v>44090</v>
      </c>
      <c r="O482" s="80">
        <f t="shared" ref="O482" si="189">F482+K482-W482</f>
        <v>0</v>
      </c>
      <c r="P482" s="81">
        <f t="shared" ref="P482" si="190">O482*E482</f>
        <v>0</v>
      </c>
      <c r="Q482" s="79"/>
      <c r="R482" s="79"/>
      <c r="S482" s="79"/>
      <c r="T482" s="79"/>
      <c r="U482" s="79"/>
      <c r="V482" s="79"/>
      <c r="W482" s="80">
        <v>22680</v>
      </c>
      <c r="X482" s="82">
        <f t="shared" ref="X482:X485" si="191">W482*E482</f>
        <v>123379.20000000001</v>
      </c>
      <c r="Y482" s="37">
        <f t="shared" si="180"/>
        <v>0</v>
      </c>
      <c r="Z482" s="70"/>
      <c r="AA482" s="70"/>
      <c r="AB482" s="70"/>
      <c r="AC482" s="70"/>
      <c r="AD482" s="70"/>
      <c r="AE482" s="70"/>
      <c r="AF482" s="70"/>
      <c r="AG482" s="70"/>
      <c r="AH482" s="70"/>
      <c r="AI482" s="70"/>
      <c r="AJ482" s="70"/>
      <c r="AK482" s="70"/>
      <c r="AL482" s="70"/>
      <c r="AM482" s="70"/>
    </row>
    <row r="483" spans="1:39" s="35" customFormat="1" ht="24.75" customHeight="1">
      <c r="A483" s="79">
        <v>20</v>
      </c>
      <c r="B483" s="121" t="s">
        <v>1747</v>
      </c>
      <c r="C483" s="122" t="s">
        <v>27</v>
      </c>
      <c r="D483" s="123">
        <v>11239</v>
      </c>
      <c r="E483" s="123">
        <v>7.49</v>
      </c>
      <c r="F483" s="122">
        <v>3600</v>
      </c>
      <c r="G483" s="81">
        <f t="shared" si="188"/>
        <v>26964</v>
      </c>
      <c r="H483" s="125">
        <v>45230</v>
      </c>
      <c r="I483" s="126" t="s">
        <v>1748</v>
      </c>
      <c r="J483" s="124">
        <v>1672</v>
      </c>
      <c r="K483" s="83"/>
      <c r="L483" s="123"/>
      <c r="M483" s="83">
        <v>352</v>
      </c>
      <c r="N483" s="125">
        <v>44288</v>
      </c>
      <c r="O483" s="80">
        <f t="shared" ref="O483:O486" si="192">F483+K483-W483</f>
        <v>0</v>
      </c>
      <c r="P483" s="81">
        <f t="shared" ref="P483:P485" si="193">O483*E483</f>
        <v>0</v>
      </c>
      <c r="Q483" s="83"/>
      <c r="R483" s="83"/>
      <c r="S483" s="83"/>
      <c r="T483" s="83"/>
      <c r="U483" s="83"/>
      <c r="V483" s="83"/>
      <c r="W483" s="122">
        <v>3600</v>
      </c>
      <c r="X483" s="308">
        <f t="shared" si="191"/>
        <v>26964</v>
      </c>
      <c r="Y483" s="37"/>
      <c r="Z483" s="70"/>
      <c r="AA483" s="70"/>
      <c r="AB483" s="70"/>
      <c r="AC483" s="70"/>
      <c r="AD483" s="70"/>
      <c r="AE483" s="70"/>
      <c r="AF483" s="70"/>
      <c r="AG483" s="70"/>
      <c r="AH483" s="70"/>
      <c r="AI483" s="70"/>
      <c r="AJ483" s="70"/>
      <c r="AK483" s="70"/>
      <c r="AL483" s="70"/>
      <c r="AM483" s="70"/>
    </row>
    <row r="484" spans="1:39" s="35" customFormat="1" ht="24.75" customHeight="1">
      <c r="A484" s="79">
        <v>21</v>
      </c>
      <c r="B484" s="121" t="s">
        <v>1747</v>
      </c>
      <c r="C484" s="122" t="s">
        <v>27</v>
      </c>
      <c r="D484" s="123">
        <v>11239</v>
      </c>
      <c r="E484" s="123">
        <v>7.01</v>
      </c>
      <c r="F484" s="122">
        <v>390</v>
      </c>
      <c r="G484" s="81">
        <f t="shared" si="188"/>
        <v>2733.9</v>
      </c>
      <c r="H484" s="125">
        <v>45230</v>
      </c>
      <c r="I484" s="126" t="s">
        <v>1748</v>
      </c>
      <c r="J484" s="124">
        <v>1672</v>
      </c>
      <c r="K484" s="83"/>
      <c r="L484" s="123"/>
      <c r="M484" s="83">
        <v>352</v>
      </c>
      <c r="N484" s="125">
        <v>44288</v>
      </c>
      <c r="O484" s="80">
        <f t="shared" si="192"/>
        <v>0</v>
      </c>
      <c r="P484" s="81">
        <f t="shared" si="193"/>
        <v>0</v>
      </c>
      <c r="Q484" s="83"/>
      <c r="R484" s="83"/>
      <c r="S484" s="83"/>
      <c r="T484" s="83"/>
      <c r="U484" s="83"/>
      <c r="V484" s="83"/>
      <c r="W484" s="122">
        <v>390</v>
      </c>
      <c r="X484" s="308">
        <f t="shared" si="191"/>
        <v>2733.9</v>
      </c>
      <c r="Y484" s="37"/>
      <c r="Z484" s="70"/>
      <c r="AA484" s="70"/>
      <c r="AB484" s="70"/>
      <c r="AC484" s="70"/>
      <c r="AD484" s="70"/>
      <c r="AE484" s="70"/>
      <c r="AF484" s="70"/>
      <c r="AG484" s="70"/>
      <c r="AH484" s="70"/>
      <c r="AI484" s="70"/>
      <c r="AJ484" s="70"/>
      <c r="AK484" s="70"/>
      <c r="AL484" s="70"/>
      <c r="AM484" s="70"/>
    </row>
    <row r="485" spans="1:39" s="35" customFormat="1" ht="24.75" customHeight="1">
      <c r="A485" s="79">
        <v>22</v>
      </c>
      <c r="B485" s="121" t="s">
        <v>1749</v>
      </c>
      <c r="C485" s="122" t="s">
        <v>27</v>
      </c>
      <c r="D485" s="123">
        <v>11239</v>
      </c>
      <c r="E485" s="123">
        <v>9.51</v>
      </c>
      <c r="F485" s="122">
        <v>4710</v>
      </c>
      <c r="G485" s="81">
        <f t="shared" si="188"/>
        <v>44792.1</v>
      </c>
      <c r="H485" s="125">
        <v>45230</v>
      </c>
      <c r="I485" s="126" t="s">
        <v>1750</v>
      </c>
      <c r="J485" s="116" t="s">
        <v>1751</v>
      </c>
      <c r="K485" s="83"/>
      <c r="L485" s="123"/>
      <c r="M485" s="83">
        <v>352</v>
      </c>
      <c r="N485" s="125">
        <v>44288</v>
      </c>
      <c r="O485" s="80">
        <f t="shared" si="192"/>
        <v>0</v>
      </c>
      <c r="P485" s="81">
        <f t="shared" si="193"/>
        <v>0</v>
      </c>
      <c r="Q485" s="83"/>
      <c r="R485" s="83"/>
      <c r="S485" s="83"/>
      <c r="T485" s="83"/>
      <c r="U485" s="83"/>
      <c r="V485" s="83"/>
      <c r="W485" s="122">
        <v>4710</v>
      </c>
      <c r="X485" s="308">
        <f t="shared" si="191"/>
        <v>44792.1</v>
      </c>
      <c r="Y485" s="37"/>
      <c r="Z485" s="70"/>
      <c r="AA485" s="70"/>
      <c r="AB485" s="70"/>
      <c r="AC485" s="70"/>
      <c r="AD485" s="70"/>
      <c r="AE485" s="70"/>
      <c r="AF485" s="70"/>
      <c r="AG485" s="70"/>
      <c r="AH485" s="70"/>
      <c r="AI485" s="70"/>
      <c r="AJ485" s="70"/>
      <c r="AK485" s="70"/>
      <c r="AL485" s="70"/>
      <c r="AM485" s="70"/>
    </row>
    <row r="486" spans="1:39" s="29" customFormat="1" ht="30.75" customHeight="1">
      <c r="A486" s="18"/>
      <c r="B486" s="167" t="s">
        <v>33</v>
      </c>
      <c r="C486" s="141"/>
      <c r="D486" s="168"/>
      <c r="E486" s="168"/>
      <c r="F486" s="141"/>
      <c r="G486" s="168">
        <f>SUM(G464:G485)</f>
        <v>673910.4</v>
      </c>
      <c r="H486" s="170"/>
      <c r="I486" s="170"/>
      <c r="J486" s="218"/>
      <c r="K486" s="141"/>
      <c r="L486" s="168">
        <f>SUM(L464:L485)</f>
        <v>0</v>
      </c>
      <c r="M486" s="18"/>
      <c r="N486" s="170"/>
      <c r="O486" s="80">
        <f t="shared" si="192"/>
        <v>0</v>
      </c>
      <c r="P486" s="168">
        <f>SUM(P464:P485)</f>
        <v>74433.72</v>
      </c>
      <c r="Q486" s="302"/>
      <c r="R486" s="18"/>
      <c r="S486" s="18"/>
      <c r="T486" s="18"/>
      <c r="U486" s="141"/>
      <c r="V486" s="18"/>
      <c r="W486" s="141"/>
      <c r="X486" s="168">
        <f>SUM(X464:X485)</f>
        <v>599476.68000000005</v>
      </c>
      <c r="Y486" s="37">
        <f t="shared" si="180"/>
        <v>0</v>
      </c>
      <c r="Z486" s="41"/>
      <c r="AA486" s="41"/>
      <c r="AB486" s="41"/>
      <c r="AC486" s="41"/>
      <c r="AD486" s="41"/>
      <c r="AE486" s="41"/>
      <c r="AF486" s="41"/>
      <c r="AG486" s="41"/>
      <c r="AH486" s="41"/>
      <c r="AI486" s="41"/>
      <c r="AJ486" s="41"/>
      <c r="AK486" s="41"/>
      <c r="AL486" s="41"/>
      <c r="AM486" s="41"/>
    </row>
    <row r="487" spans="1:39" s="29" customFormat="1" ht="31.5" customHeight="1">
      <c r="A487" s="729" t="s">
        <v>226</v>
      </c>
      <c r="B487" s="730"/>
      <c r="C487" s="730"/>
      <c r="D487" s="730"/>
      <c r="E487" s="730"/>
      <c r="F487" s="730"/>
      <c r="G487" s="730"/>
      <c r="H487" s="730"/>
      <c r="I487" s="730"/>
      <c r="J487" s="730"/>
      <c r="K487" s="730"/>
      <c r="L487" s="730"/>
      <c r="M487" s="730"/>
      <c r="N487" s="730"/>
      <c r="O487" s="730"/>
      <c r="P487" s="730"/>
      <c r="Q487" s="730"/>
      <c r="R487" s="730"/>
      <c r="S487" s="730"/>
      <c r="T487" s="730"/>
      <c r="U487" s="730"/>
      <c r="V487" s="730"/>
      <c r="W487" s="730"/>
      <c r="X487" s="731"/>
      <c r="Y487" s="37">
        <f t="shared" si="180"/>
        <v>0</v>
      </c>
      <c r="Z487" s="41"/>
      <c r="AA487" s="41"/>
      <c r="AB487" s="41"/>
      <c r="AC487" s="41"/>
      <c r="AD487" s="41"/>
      <c r="AE487" s="41"/>
      <c r="AF487" s="41"/>
      <c r="AG487" s="41"/>
      <c r="AH487" s="41"/>
      <c r="AI487" s="41"/>
      <c r="AJ487" s="41"/>
      <c r="AK487" s="41"/>
      <c r="AL487" s="41"/>
      <c r="AM487" s="41"/>
    </row>
    <row r="488" spans="1:39" s="35" customFormat="1" ht="93.75" customHeight="1">
      <c r="A488" s="284">
        <v>1</v>
      </c>
      <c r="B488" s="281" t="s">
        <v>464</v>
      </c>
      <c r="C488" s="360" t="s">
        <v>465</v>
      </c>
      <c r="D488" s="285" t="s">
        <v>466</v>
      </c>
      <c r="E488" s="361">
        <v>157.85</v>
      </c>
      <c r="F488" s="237">
        <v>10</v>
      </c>
      <c r="G488" s="132">
        <f t="shared" ref="G488" si="194">F488*E488</f>
        <v>1578.5</v>
      </c>
      <c r="H488" s="219"/>
      <c r="I488" s="235"/>
      <c r="J488" s="285"/>
      <c r="K488" s="237"/>
      <c r="L488" s="132"/>
      <c r="M488" s="356" t="s">
        <v>469</v>
      </c>
      <c r="N488" s="357" t="s">
        <v>470</v>
      </c>
      <c r="O488" s="112">
        <f t="shared" ref="O488:O489" si="195">F488+K488-W488</f>
        <v>1</v>
      </c>
      <c r="P488" s="113">
        <f t="shared" ref="P488:P489" si="196">O488*E488</f>
        <v>157.85</v>
      </c>
      <c r="Q488" s="358"/>
      <c r="R488" s="359"/>
      <c r="S488" s="359"/>
      <c r="T488" s="359"/>
      <c r="U488" s="359"/>
      <c r="V488" s="359"/>
      <c r="W488" s="237">
        <v>9</v>
      </c>
      <c r="X488" s="113">
        <f t="shared" ref="X488" si="197">W488*E488</f>
        <v>1420.6499999999999</v>
      </c>
      <c r="Y488" s="37">
        <f t="shared" si="180"/>
        <v>0</v>
      </c>
      <c r="Z488" s="70"/>
      <c r="AA488" s="70"/>
      <c r="AB488" s="70"/>
      <c r="AC488" s="70"/>
      <c r="AD488" s="70"/>
      <c r="AE488" s="70"/>
      <c r="AF488" s="70"/>
      <c r="AG488" s="70"/>
      <c r="AH488" s="70"/>
      <c r="AI488" s="70"/>
      <c r="AJ488" s="70"/>
      <c r="AK488" s="70"/>
      <c r="AL488" s="70"/>
      <c r="AM488" s="70"/>
    </row>
    <row r="489" spans="1:39" s="35" customFormat="1" ht="93.75" customHeight="1">
      <c r="A489" s="362">
        <v>2</v>
      </c>
      <c r="B489" s="281" t="s">
        <v>2065</v>
      </c>
      <c r="C489" s="360" t="s">
        <v>29</v>
      </c>
      <c r="D489" s="285"/>
      <c r="E489" s="361">
        <v>92</v>
      </c>
      <c r="F489" s="237">
        <v>0</v>
      </c>
      <c r="G489" s="132">
        <v>0</v>
      </c>
      <c r="H489" s="219"/>
      <c r="I489" s="235">
        <v>44342</v>
      </c>
      <c r="J489" s="285" t="s">
        <v>1993</v>
      </c>
      <c r="K489" s="237">
        <v>1500</v>
      </c>
      <c r="L489" s="132">
        <f>E489*K489</f>
        <v>138000</v>
      </c>
      <c r="M489" s="356">
        <v>547</v>
      </c>
      <c r="N489" s="357">
        <v>44333</v>
      </c>
      <c r="O489" s="80">
        <f t="shared" si="195"/>
        <v>730</v>
      </c>
      <c r="P489" s="81">
        <f t="shared" si="196"/>
        <v>67160</v>
      </c>
      <c r="Q489" s="358"/>
      <c r="R489" s="359"/>
      <c r="S489" s="359"/>
      <c r="T489" s="359"/>
      <c r="U489" s="359"/>
      <c r="V489" s="359"/>
      <c r="W489" s="237">
        <v>770</v>
      </c>
      <c r="X489" s="113">
        <f t="shared" ref="X489" si="198">W489*E489</f>
        <v>70840</v>
      </c>
      <c r="Y489" s="37"/>
      <c r="Z489" s="70"/>
      <c r="AA489" s="70"/>
      <c r="AB489" s="70"/>
      <c r="AC489" s="70"/>
      <c r="AD489" s="70"/>
      <c r="AE489" s="70"/>
      <c r="AF489" s="70"/>
      <c r="AG489" s="70"/>
      <c r="AH489" s="70"/>
      <c r="AI489" s="70"/>
      <c r="AJ489" s="70"/>
      <c r="AK489" s="70"/>
      <c r="AL489" s="70"/>
      <c r="AM489" s="70"/>
    </row>
    <row r="490" spans="1:39" s="29" customFormat="1" ht="18" customHeight="1">
      <c r="A490" s="18"/>
      <c r="B490" s="167" t="s">
        <v>33</v>
      </c>
      <c r="C490" s="141"/>
      <c r="D490" s="168"/>
      <c r="E490" s="168"/>
      <c r="F490" s="141"/>
      <c r="G490" s="168">
        <f>SUM(G488)</f>
        <v>1578.5</v>
      </c>
      <c r="H490" s="170"/>
      <c r="I490" s="170"/>
      <c r="J490" s="218"/>
      <c r="K490" s="141"/>
      <c r="L490" s="168">
        <f>L489</f>
        <v>138000</v>
      </c>
      <c r="M490" s="18"/>
      <c r="N490" s="170"/>
      <c r="O490" s="141"/>
      <c r="P490" s="168">
        <f>SUM(P488:P489)</f>
        <v>67317.850000000006</v>
      </c>
      <c r="Q490" s="302"/>
      <c r="R490" s="18"/>
      <c r="S490" s="18"/>
      <c r="T490" s="18"/>
      <c r="U490" s="141"/>
      <c r="V490" s="18"/>
      <c r="W490" s="141"/>
      <c r="X490" s="168">
        <f>SUM(X488:X489)</f>
        <v>72260.649999999994</v>
      </c>
      <c r="Y490" s="37">
        <f t="shared" si="180"/>
        <v>0</v>
      </c>
      <c r="Z490" s="41"/>
      <c r="AA490" s="41"/>
      <c r="AB490" s="41"/>
      <c r="AC490" s="41"/>
      <c r="AD490" s="41"/>
      <c r="AE490" s="41"/>
      <c r="AF490" s="41"/>
      <c r="AG490" s="41"/>
      <c r="AH490" s="41"/>
      <c r="AI490" s="41"/>
      <c r="AJ490" s="41"/>
      <c r="AK490" s="41"/>
      <c r="AL490" s="41"/>
      <c r="AM490" s="41"/>
    </row>
    <row r="491" spans="1:39" s="29" customFormat="1" ht="28.5" customHeight="1">
      <c r="A491" s="729" t="s">
        <v>227</v>
      </c>
      <c r="B491" s="730"/>
      <c r="C491" s="730"/>
      <c r="D491" s="730"/>
      <c r="E491" s="730"/>
      <c r="F491" s="730"/>
      <c r="G491" s="730"/>
      <c r="H491" s="730"/>
      <c r="I491" s="730"/>
      <c r="J491" s="730"/>
      <c r="K491" s="730"/>
      <c r="L491" s="730"/>
      <c r="M491" s="730"/>
      <c r="N491" s="730"/>
      <c r="O491" s="730"/>
      <c r="P491" s="730"/>
      <c r="Q491" s="730"/>
      <c r="R491" s="730"/>
      <c r="S491" s="730"/>
      <c r="T491" s="730"/>
      <c r="U491" s="730"/>
      <c r="V491" s="730"/>
      <c r="W491" s="730"/>
      <c r="X491" s="731"/>
      <c r="Y491" s="37">
        <f t="shared" si="180"/>
        <v>0</v>
      </c>
      <c r="Z491" s="41"/>
      <c r="AA491" s="41"/>
      <c r="AB491" s="41"/>
      <c r="AC491" s="41"/>
      <c r="AD491" s="41"/>
      <c r="AE491" s="41"/>
      <c r="AF491" s="41"/>
      <c r="AG491" s="41"/>
      <c r="AH491" s="41"/>
      <c r="AI491" s="41"/>
      <c r="AJ491" s="41"/>
      <c r="AK491" s="41"/>
      <c r="AL491" s="41"/>
      <c r="AM491" s="41"/>
    </row>
    <row r="492" spans="1:39" s="35" customFormat="1" ht="57" customHeight="1">
      <c r="A492" s="284">
        <v>1</v>
      </c>
      <c r="B492" s="309" t="s">
        <v>243</v>
      </c>
      <c r="C492" s="80" t="s">
        <v>30</v>
      </c>
      <c r="D492" s="233" t="s">
        <v>244</v>
      </c>
      <c r="E492" s="180">
        <v>18591.25</v>
      </c>
      <c r="F492" s="240">
        <v>14</v>
      </c>
      <c r="G492" s="81">
        <f t="shared" ref="G492:G504" si="199">E492*F492</f>
        <v>260277.5</v>
      </c>
      <c r="H492" s="235" t="s">
        <v>245</v>
      </c>
      <c r="I492" s="235"/>
      <c r="J492" s="233"/>
      <c r="K492" s="240"/>
      <c r="L492" s="81"/>
      <c r="M492" s="233">
        <v>459</v>
      </c>
      <c r="N492" s="235">
        <v>43944</v>
      </c>
      <c r="O492" s="80">
        <f t="shared" ref="O492:O500" si="200">F492+K492-W492</f>
        <v>0</v>
      </c>
      <c r="P492" s="81">
        <f t="shared" ref="P492:P500" si="201">O492*E492</f>
        <v>0</v>
      </c>
      <c r="Q492" s="138"/>
      <c r="R492" s="138"/>
      <c r="S492" s="18"/>
      <c r="T492" s="138"/>
      <c r="U492" s="138"/>
      <c r="V492" s="138"/>
      <c r="W492" s="240">
        <v>14</v>
      </c>
      <c r="X492" s="82">
        <f t="shared" ref="X492:X504" si="202">W492*E492</f>
        <v>260277.5</v>
      </c>
      <c r="Y492" s="37">
        <f t="shared" si="180"/>
        <v>0</v>
      </c>
      <c r="Z492" s="70"/>
      <c r="AA492" s="70"/>
      <c r="AB492" s="70"/>
      <c r="AC492" s="70"/>
      <c r="AD492" s="70"/>
      <c r="AE492" s="70"/>
      <c r="AF492" s="70"/>
      <c r="AG492" s="70"/>
      <c r="AH492" s="70"/>
      <c r="AI492" s="70"/>
      <c r="AJ492" s="70"/>
      <c r="AK492" s="70"/>
      <c r="AL492" s="70"/>
      <c r="AM492" s="70"/>
    </row>
    <row r="493" spans="1:39" s="35" customFormat="1" ht="57" customHeight="1">
      <c r="A493" s="284">
        <v>2</v>
      </c>
      <c r="B493" s="309" t="s">
        <v>246</v>
      </c>
      <c r="C493" s="80" t="s">
        <v>30</v>
      </c>
      <c r="D493" s="80">
        <v>6477</v>
      </c>
      <c r="E493" s="81">
        <v>268500</v>
      </c>
      <c r="F493" s="240">
        <v>1</v>
      </c>
      <c r="G493" s="81">
        <f t="shared" si="199"/>
        <v>268500</v>
      </c>
      <c r="H493" s="219" t="s">
        <v>247</v>
      </c>
      <c r="I493" s="219"/>
      <c r="J493" s="240"/>
      <c r="K493" s="79"/>
      <c r="L493" s="81"/>
      <c r="M493" s="79">
        <v>450</v>
      </c>
      <c r="N493" s="219">
        <v>41501</v>
      </c>
      <c r="O493" s="80">
        <f t="shared" si="200"/>
        <v>0</v>
      </c>
      <c r="P493" s="81">
        <f t="shared" si="201"/>
        <v>0</v>
      </c>
      <c r="Q493" s="302"/>
      <c r="R493" s="79"/>
      <c r="S493" s="79"/>
      <c r="T493" s="79"/>
      <c r="U493" s="79"/>
      <c r="V493" s="79"/>
      <c r="W493" s="240">
        <v>1</v>
      </c>
      <c r="X493" s="82">
        <f t="shared" si="202"/>
        <v>268500</v>
      </c>
      <c r="Y493" s="37">
        <f t="shared" si="180"/>
        <v>0</v>
      </c>
      <c r="Z493" s="70"/>
      <c r="AA493" s="70"/>
      <c r="AB493" s="70"/>
      <c r="AC493" s="70"/>
      <c r="AD493" s="70"/>
      <c r="AE493" s="70"/>
      <c r="AF493" s="70"/>
      <c r="AG493" s="70"/>
      <c r="AH493" s="70"/>
      <c r="AI493" s="70"/>
      <c r="AJ493" s="70"/>
      <c r="AK493" s="70"/>
      <c r="AL493" s="70"/>
      <c r="AM493" s="70"/>
    </row>
    <row r="494" spans="1:39" s="35" customFormat="1" ht="57" customHeight="1">
      <c r="A494" s="284" t="s">
        <v>1962</v>
      </c>
      <c r="B494" s="309" t="s">
        <v>248</v>
      </c>
      <c r="C494" s="80" t="s">
        <v>30</v>
      </c>
      <c r="D494" s="180" t="s">
        <v>249</v>
      </c>
      <c r="E494" s="81">
        <v>85300</v>
      </c>
      <c r="F494" s="240">
        <v>10</v>
      </c>
      <c r="G494" s="81">
        <f t="shared" si="199"/>
        <v>853000</v>
      </c>
      <c r="H494" s="235" t="s">
        <v>250</v>
      </c>
      <c r="I494" s="219"/>
      <c r="J494" s="285"/>
      <c r="K494" s="240"/>
      <c r="L494" s="81"/>
      <c r="M494" s="79">
        <v>248</v>
      </c>
      <c r="N494" s="219">
        <v>43893</v>
      </c>
      <c r="O494" s="80">
        <f t="shared" si="200"/>
        <v>0</v>
      </c>
      <c r="P494" s="81">
        <f t="shared" si="201"/>
        <v>0</v>
      </c>
      <c r="Q494" s="302"/>
      <c r="R494" s="79"/>
      <c r="S494" s="79"/>
      <c r="T494" s="79"/>
      <c r="U494" s="79"/>
      <c r="V494" s="79"/>
      <c r="W494" s="240">
        <v>10</v>
      </c>
      <c r="X494" s="82">
        <f t="shared" si="202"/>
        <v>853000</v>
      </c>
      <c r="Y494" s="37">
        <f t="shared" si="180"/>
        <v>0</v>
      </c>
      <c r="Z494" s="70"/>
      <c r="AA494" s="70"/>
      <c r="AB494" s="70"/>
      <c r="AC494" s="70"/>
      <c r="AD494" s="70"/>
      <c r="AE494" s="70"/>
      <c r="AF494" s="70"/>
      <c r="AG494" s="70"/>
      <c r="AH494" s="70"/>
      <c r="AI494" s="70"/>
      <c r="AJ494" s="70"/>
      <c r="AK494" s="70"/>
      <c r="AL494" s="70"/>
      <c r="AM494" s="70"/>
    </row>
    <row r="495" spans="1:39" s="35" customFormat="1" ht="57" customHeight="1">
      <c r="A495" s="284">
        <v>4</v>
      </c>
      <c r="B495" s="309" t="s">
        <v>251</v>
      </c>
      <c r="C495" s="80" t="s">
        <v>30</v>
      </c>
      <c r="D495" s="180" t="s">
        <v>252</v>
      </c>
      <c r="E495" s="81">
        <v>33000</v>
      </c>
      <c r="F495" s="240">
        <v>1</v>
      </c>
      <c r="G495" s="81">
        <f t="shared" si="199"/>
        <v>33000</v>
      </c>
      <c r="H495" s="235" t="s">
        <v>253</v>
      </c>
      <c r="I495" s="219"/>
      <c r="J495" s="285"/>
      <c r="K495" s="240"/>
      <c r="L495" s="81"/>
      <c r="M495" s="79">
        <v>248</v>
      </c>
      <c r="N495" s="219">
        <v>43893</v>
      </c>
      <c r="O495" s="80">
        <f t="shared" si="200"/>
        <v>0</v>
      </c>
      <c r="P495" s="81">
        <f t="shared" si="201"/>
        <v>0</v>
      </c>
      <c r="Q495" s="302"/>
      <c r="R495" s="79"/>
      <c r="S495" s="79"/>
      <c r="T495" s="79"/>
      <c r="U495" s="79"/>
      <c r="V495" s="79"/>
      <c r="W495" s="240">
        <v>1</v>
      </c>
      <c r="X495" s="82">
        <f t="shared" si="202"/>
        <v>33000</v>
      </c>
      <c r="Y495" s="37">
        <f t="shared" si="180"/>
        <v>0</v>
      </c>
      <c r="Z495" s="70"/>
      <c r="AA495" s="70"/>
      <c r="AB495" s="70"/>
      <c r="AC495" s="70"/>
      <c r="AD495" s="70"/>
      <c r="AE495" s="70"/>
      <c r="AF495" s="70"/>
      <c r="AG495" s="70"/>
      <c r="AH495" s="70"/>
      <c r="AI495" s="70"/>
      <c r="AJ495" s="70"/>
      <c r="AK495" s="70"/>
      <c r="AL495" s="70"/>
      <c r="AM495" s="70"/>
    </row>
    <row r="496" spans="1:39" s="35" customFormat="1" ht="57" customHeight="1">
      <c r="A496" s="284">
        <v>5</v>
      </c>
      <c r="B496" s="309" t="s">
        <v>254</v>
      </c>
      <c r="C496" s="80" t="s">
        <v>30</v>
      </c>
      <c r="D496" s="180" t="s">
        <v>255</v>
      </c>
      <c r="E496" s="81">
        <v>20437</v>
      </c>
      <c r="F496" s="240">
        <v>38</v>
      </c>
      <c r="G496" s="81">
        <f t="shared" si="199"/>
        <v>776606</v>
      </c>
      <c r="H496" s="235" t="s">
        <v>256</v>
      </c>
      <c r="I496" s="219"/>
      <c r="J496" s="285"/>
      <c r="K496" s="240"/>
      <c r="L496" s="81"/>
      <c r="M496" s="79">
        <v>459</v>
      </c>
      <c r="N496" s="219">
        <v>43944</v>
      </c>
      <c r="O496" s="80">
        <f t="shared" si="200"/>
        <v>0</v>
      </c>
      <c r="P496" s="81">
        <f t="shared" si="201"/>
        <v>0</v>
      </c>
      <c r="Q496" s="302"/>
      <c r="R496" s="79"/>
      <c r="S496" s="79"/>
      <c r="T496" s="79"/>
      <c r="U496" s="79"/>
      <c r="V496" s="79"/>
      <c r="W496" s="240">
        <v>38</v>
      </c>
      <c r="X496" s="82">
        <f t="shared" si="202"/>
        <v>776606</v>
      </c>
      <c r="Y496" s="37">
        <f t="shared" si="180"/>
        <v>0</v>
      </c>
      <c r="Z496" s="70"/>
      <c r="AA496" s="70"/>
      <c r="AB496" s="70"/>
      <c r="AC496" s="70"/>
      <c r="AD496" s="70"/>
      <c r="AE496" s="70"/>
      <c r="AF496" s="70"/>
      <c r="AG496" s="70"/>
      <c r="AH496" s="70"/>
      <c r="AI496" s="70"/>
      <c r="AJ496" s="70"/>
      <c r="AK496" s="70"/>
      <c r="AL496" s="70"/>
      <c r="AM496" s="70"/>
    </row>
    <row r="497" spans="1:39" s="35" customFormat="1" ht="57" customHeight="1">
      <c r="A497" s="284">
        <v>6</v>
      </c>
      <c r="B497" s="309" t="s">
        <v>257</v>
      </c>
      <c r="C497" s="80" t="s">
        <v>30</v>
      </c>
      <c r="D497" s="180" t="s">
        <v>258</v>
      </c>
      <c r="E497" s="81">
        <v>23700</v>
      </c>
      <c r="F497" s="240">
        <v>3</v>
      </c>
      <c r="G497" s="81">
        <f t="shared" si="199"/>
        <v>71100</v>
      </c>
      <c r="H497" s="235" t="s">
        <v>259</v>
      </c>
      <c r="I497" s="219"/>
      <c r="J497" s="285"/>
      <c r="K497" s="240"/>
      <c r="L497" s="81"/>
      <c r="M497" s="79">
        <v>248</v>
      </c>
      <c r="N497" s="219">
        <v>43893</v>
      </c>
      <c r="O497" s="80">
        <f t="shared" si="200"/>
        <v>1</v>
      </c>
      <c r="P497" s="81">
        <f t="shared" si="201"/>
        <v>23700</v>
      </c>
      <c r="Q497" s="302"/>
      <c r="R497" s="79"/>
      <c r="S497" s="79"/>
      <c r="T497" s="79"/>
      <c r="U497" s="79"/>
      <c r="V497" s="79"/>
      <c r="W497" s="240">
        <v>2</v>
      </c>
      <c r="X497" s="82">
        <f t="shared" si="202"/>
        <v>47400</v>
      </c>
      <c r="Y497" s="37">
        <f t="shared" si="180"/>
        <v>0</v>
      </c>
      <c r="Z497" s="70"/>
      <c r="AA497" s="70"/>
      <c r="AB497" s="70"/>
      <c r="AC497" s="70"/>
      <c r="AD497" s="70"/>
      <c r="AE497" s="70"/>
      <c r="AF497" s="70"/>
      <c r="AG497" s="70"/>
      <c r="AH497" s="70"/>
      <c r="AI497" s="70"/>
      <c r="AJ497" s="70"/>
      <c r="AK497" s="70"/>
      <c r="AL497" s="70"/>
      <c r="AM497" s="70"/>
    </row>
    <row r="498" spans="1:39" s="35" customFormat="1" ht="57" customHeight="1">
      <c r="A498" s="284">
        <v>7</v>
      </c>
      <c r="B498" s="309" t="s">
        <v>260</v>
      </c>
      <c r="C498" s="80" t="s">
        <v>30</v>
      </c>
      <c r="D498" s="180" t="s">
        <v>261</v>
      </c>
      <c r="E498" s="81">
        <v>23786.1</v>
      </c>
      <c r="F498" s="240">
        <v>11</v>
      </c>
      <c r="G498" s="81">
        <f t="shared" si="199"/>
        <v>261647.09999999998</v>
      </c>
      <c r="H498" s="235" t="s">
        <v>262</v>
      </c>
      <c r="I498" s="219"/>
      <c r="J498" s="285"/>
      <c r="K498" s="240"/>
      <c r="L498" s="81"/>
      <c r="M498" s="79">
        <v>459</v>
      </c>
      <c r="N498" s="219">
        <v>43944</v>
      </c>
      <c r="O498" s="80">
        <f t="shared" si="200"/>
        <v>1</v>
      </c>
      <c r="P498" s="81">
        <f t="shared" si="201"/>
        <v>23786.1</v>
      </c>
      <c r="Q498" s="302"/>
      <c r="R498" s="79"/>
      <c r="S498" s="79"/>
      <c r="T498" s="79"/>
      <c r="U498" s="79"/>
      <c r="V498" s="79"/>
      <c r="W498" s="240">
        <v>10</v>
      </c>
      <c r="X498" s="82">
        <f t="shared" si="202"/>
        <v>237861</v>
      </c>
      <c r="Y498" s="37">
        <f t="shared" si="180"/>
        <v>0</v>
      </c>
      <c r="Z498" s="70"/>
      <c r="AA498" s="70"/>
      <c r="AB498" s="70"/>
      <c r="AC498" s="70"/>
      <c r="AD498" s="70"/>
      <c r="AE498" s="70"/>
      <c r="AF498" s="70"/>
      <c r="AG498" s="70"/>
      <c r="AH498" s="70"/>
      <c r="AI498" s="70"/>
      <c r="AJ498" s="70"/>
      <c r="AK498" s="70"/>
      <c r="AL498" s="70"/>
      <c r="AM498" s="70"/>
    </row>
    <row r="499" spans="1:39" s="35" customFormat="1" ht="57" customHeight="1">
      <c r="A499" s="287"/>
      <c r="B499" s="309" t="s">
        <v>263</v>
      </c>
      <c r="C499" s="80" t="s">
        <v>30</v>
      </c>
      <c r="D499" s="166">
        <v>64069170</v>
      </c>
      <c r="E499" s="81">
        <v>45742.5</v>
      </c>
      <c r="F499" s="240">
        <v>0</v>
      </c>
      <c r="G499" s="81">
        <f t="shared" ref="G499" si="203">E499*F499</f>
        <v>0</v>
      </c>
      <c r="H499" s="235"/>
      <c r="I499" s="219"/>
      <c r="J499" s="285"/>
      <c r="K499" s="240">
        <v>1</v>
      </c>
      <c r="L499" s="81">
        <v>45742.5</v>
      </c>
      <c r="M499" s="79">
        <v>734</v>
      </c>
      <c r="N499" s="219">
        <v>44371</v>
      </c>
      <c r="O499" s="80">
        <v>0</v>
      </c>
      <c r="P499" s="81">
        <f t="shared" ref="P499" si="204">O499*E499</f>
        <v>0</v>
      </c>
      <c r="Q499" s="302"/>
      <c r="R499" s="79"/>
      <c r="S499" s="79"/>
      <c r="T499" s="79"/>
      <c r="U499" s="79"/>
      <c r="V499" s="79"/>
      <c r="W499" s="240">
        <v>1</v>
      </c>
      <c r="X499" s="82">
        <f t="shared" ref="X499" si="205">W499*E499</f>
        <v>45742.5</v>
      </c>
      <c r="Y499" s="37">
        <f t="shared" si="180"/>
        <v>0</v>
      </c>
      <c r="Z499" s="70"/>
      <c r="AA499" s="70"/>
      <c r="AB499" s="70"/>
      <c r="AC499" s="70"/>
      <c r="AD499" s="70"/>
      <c r="AE499" s="70"/>
      <c r="AF499" s="70"/>
      <c r="AG499" s="70"/>
      <c r="AH499" s="70"/>
      <c r="AI499" s="70"/>
      <c r="AJ499" s="70"/>
      <c r="AK499" s="70"/>
      <c r="AL499" s="70"/>
      <c r="AM499" s="70"/>
    </row>
    <row r="500" spans="1:39" s="35" customFormat="1" ht="57" customHeight="1">
      <c r="A500" s="284">
        <v>8</v>
      </c>
      <c r="B500" s="309" t="s">
        <v>263</v>
      </c>
      <c r="C500" s="80" t="s">
        <v>30</v>
      </c>
      <c r="D500" s="180" t="s">
        <v>264</v>
      </c>
      <c r="E500" s="81">
        <v>45742.5</v>
      </c>
      <c r="F500" s="240">
        <v>2</v>
      </c>
      <c r="G500" s="81">
        <f t="shared" si="199"/>
        <v>91485</v>
      </c>
      <c r="H500" s="235" t="s">
        <v>265</v>
      </c>
      <c r="I500" s="219"/>
      <c r="J500" s="285"/>
      <c r="K500" s="240"/>
      <c r="L500" s="81"/>
      <c r="M500" s="79">
        <v>459</v>
      </c>
      <c r="N500" s="219">
        <v>43944</v>
      </c>
      <c r="O500" s="80">
        <f t="shared" si="200"/>
        <v>2</v>
      </c>
      <c r="P500" s="81">
        <f t="shared" si="201"/>
        <v>91485</v>
      </c>
      <c r="Q500" s="302"/>
      <c r="R500" s="79"/>
      <c r="S500" s="79"/>
      <c r="T500" s="79"/>
      <c r="U500" s="79"/>
      <c r="V500" s="79"/>
      <c r="W500" s="240">
        <v>0</v>
      </c>
      <c r="X500" s="82">
        <f t="shared" si="202"/>
        <v>0</v>
      </c>
      <c r="Y500" s="37">
        <f t="shared" si="180"/>
        <v>0</v>
      </c>
      <c r="Z500" s="70"/>
      <c r="AA500" s="70"/>
      <c r="AB500" s="70"/>
      <c r="AC500" s="70"/>
      <c r="AD500" s="70"/>
      <c r="AE500" s="70"/>
      <c r="AF500" s="70"/>
      <c r="AG500" s="70"/>
      <c r="AH500" s="70"/>
      <c r="AI500" s="70"/>
      <c r="AJ500" s="70"/>
      <c r="AK500" s="70"/>
      <c r="AL500" s="70"/>
      <c r="AM500" s="70"/>
    </row>
    <row r="501" spans="1:39" s="35" customFormat="1" ht="57" customHeight="1">
      <c r="A501" s="284">
        <v>9</v>
      </c>
      <c r="B501" s="309" t="s">
        <v>263</v>
      </c>
      <c r="C501" s="80" t="s">
        <v>30</v>
      </c>
      <c r="D501" s="180" t="s">
        <v>269</v>
      </c>
      <c r="E501" s="81">
        <v>41730</v>
      </c>
      <c r="F501" s="240">
        <v>2</v>
      </c>
      <c r="G501" s="81">
        <f t="shared" ref="G501:G503" si="206">E501*F501</f>
        <v>83460</v>
      </c>
      <c r="H501" s="235"/>
      <c r="I501" s="219"/>
      <c r="J501" s="285"/>
      <c r="K501" s="240"/>
      <c r="L501" s="81"/>
      <c r="M501" s="79">
        <v>459</v>
      </c>
      <c r="N501" s="219">
        <v>43944</v>
      </c>
      <c r="O501" s="80">
        <f t="shared" ref="O501:O504" si="207">F501+K501-W501</f>
        <v>0</v>
      </c>
      <c r="P501" s="81">
        <f t="shared" ref="P501:P504" si="208">O501*E501</f>
        <v>0</v>
      </c>
      <c r="Q501" s="302"/>
      <c r="R501" s="79"/>
      <c r="S501" s="79"/>
      <c r="T501" s="79"/>
      <c r="U501" s="79"/>
      <c r="V501" s="79"/>
      <c r="W501" s="240">
        <v>2</v>
      </c>
      <c r="X501" s="82">
        <f t="shared" ref="X501:X503" si="209">W501*E501</f>
        <v>83460</v>
      </c>
      <c r="Y501" s="37">
        <f t="shared" si="180"/>
        <v>0</v>
      </c>
      <c r="Z501" s="70"/>
      <c r="AA501" s="70"/>
      <c r="AB501" s="70"/>
      <c r="AC501" s="70"/>
      <c r="AD501" s="70"/>
      <c r="AE501" s="70"/>
      <c r="AF501" s="70"/>
      <c r="AG501" s="70"/>
      <c r="AH501" s="70"/>
      <c r="AI501" s="70"/>
      <c r="AJ501" s="70"/>
      <c r="AK501" s="70"/>
      <c r="AL501" s="70"/>
      <c r="AM501" s="70"/>
    </row>
    <row r="502" spans="1:39" s="35" customFormat="1" ht="57" customHeight="1">
      <c r="A502" s="284">
        <v>10</v>
      </c>
      <c r="B502" s="309" t="s">
        <v>263</v>
      </c>
      <c r="C502" s="80" t="s">
        <v>30</v>
      </c>
      <c r="D502" s="180" t="s">
        <v>264</v>
      </c>
      <c r="E502" s="81">
        <v>89505.5</v>
      </c>
      <c r="F502" s="240">
        <v>39</v>
      </c>
      <c r="G502" s="81">
        <f t="shared" ref="G502" si="210">E502*F502</f>
        <v>3490714.5</v>
      </c>
      <c r="H502" s="235"/>
      <c r="I502" s="219"/>
      <c r="J502" s="285"/>
      <c r="K502" s="240"/>
      <c r="L502" s="81"/>
      <c r="M502" s="79">
        <v>1051</v>
      </c>
      <c r="N502" s="219">
        <v>44106</v>
      </c>
      <c r="O502" s="80">
        <f t="shared" si="207"/>
        <v>9</v>
      </c>
      <c r="P502" s="81">
        <f t="shared" si="208"/>
        <v>805549.5</v>
      </c>
      <c r="Q502" s="302"/>
      <c r="R502" s="79"/>
      <c r="S502" s="79"/>
      <c r="T502" s="79"/>
      <c r="U502" s="79"/>
      <c r="V502" s="79"/>
      <c r="W502" s="240">
        <v>30</v>
      </c>
      <c r="X502" s="82">
        <f t="shared" ref="X502" si="211">W502*E502</f>
        <v>2685165</v>
      </c>
      <c r="Y502" s="37">
        <f t="shared" si="180"/>
        <v>0</v>
      </c>
      <c r="Z502" s="70"/>
      <c r="AA502" s="70"/>
      <c r="AB502" s="70"/>
      <c r="AC502" s="70"/>
      <c r="AD502" s="70"/>
      <c r="AE502" s="70"/>
      <c r="AF502" s="70"/>
      <c r="AG502" s="70"/>
      <c r="AH502" s="70"/>
      <c r="AI502" s="70"/>
      <c r="AJ502" s="70"/>
      <c r="AK502" s="70"/>
      <c r="AL502" s="70"/>
      <c r="AM502" s="70"/>
    </row>
    <row r="503" spans="1:39" s="35" customFormat="1" ht="57" customHeight="1">
      <c r="A503" s="284">
        <v>11</v>
      </c>
      <c r="B503" s="309" t="s">
        <v>263</v>
      </c>
      <c r="C503" s="80" t="s">
        <v>30</v>
      </c>
      <c r="D503" s="180" t="s">
        <v>264</v>
      </c>
      <c r="E503" s="81">
        <v>45742.5</v>
      </c>
      <c r="F503" s="240">
        <v>10</v>
      </c>
      <c r="G503" s="81">
        <f t="shared" si="206"/>
        <v>457425</v>
      </c>
      <c r="H503" s="235"/>
      <c r="I503" s="219"/>
      <c r="J503" s="285"/>
      <c r="K503" s="240"/>
      <c r="L503" s="81"/>
      <c r="M503" s="79">
        <v>1051</v>
      </c>
      <c r="N503" s="219">
        <v>44106</v>
      </c>
      <c r="O503" s="80">
        <f t="shared" si="207"/>
        <v>2</v>
      </c>
      <c r="P503" s="81">
        <f t="shared" si="208"/>
        <v>91485</v>
      </c>
      <c r="Q503" s="302"/>
      <c r="R503" s="79"/>
      <c r="S503" s="79"/>
      <c r="T503" s="79"/>
      <c r="U503" s="79"/>
      <c r="V503" s="79"/>
      <c r="W503" s="240">
        <v>8</v>
      </c>
      <c r="X503" s="82">
        <f t="shared" si="209"/>
        <v>365940</v>
      </c>
      <c r="Y503" s="37">
        <f t="shared" si="180"/>
        <v>0</v>
      </c>
      <c r="Z503" s="70"/>
      <c r="AA503" s="70"/>
      <c r="AB503" s="70"/>
      <c r="AC503" s="70"/>
      <c r="AD503" s="70"/>
      <c r="AE503" s="70"/>
      <c r="AF503" s="70"/>
      <c r="AG503" s="70"/>
      <c r="AH503" s="70"/>
      <c r="AI503" s="70"/>
      <c r="AJ503" s="70"/>
      <c r="AK503" s="70"/>
      <c r="AL503" s="70"/>
      <c r="AM503" s="70"/>
    </row>
    <row r="504" spans="1:39" s="35" customFormat="1" ht="57" customHeight="1">
      <c r="A504" s="284">
        <v>12</v>
      </c>
      <c r="B504" s="309" t="s">
        <v>266</v>
      </c>
      <c r="C504" s="80" t="s">
        <v>30</v>
      </c>
      <c r="D504" s="166" t="s">
        <v>267</v>
      </c>
      <c r="E504" s="81">
        <v>27900</v>
      </c>
      <c r="F504" s="79">
        <v>10</v>
      </c>
      <c r="G504" s="81">
        <f t="shared" si="199"/>
        <v>279000</v>
      </c>
      <c r="H504" s="235" t="s">
        <v>268</v>
      </c>
      <c r="I504" s="219"/>
      <c r="J504" s="237"/>
      <c r="K504" s="79"/>
      <c r="L504" s="81"/>
      <c r="M504" s="79">
        <v>459</v>
      </c>
      <c r="N504" s="219">
        <v>43944</v>
      </c>
      <c r="O504" s="80">
        <f t="shared" si="207"/>
        <v>6</v>
      </c>
      <c r="P504" s="81">
        <f t="shared" si="208"/>
        <v>167400</v>
      </c>
      <c r="Q504" s="302"/>
      <c r="R504" s="79"/>
      <c r="S504" s="79"/>
      <c r="T504" s="79"/>
      <c r="U504" s="79"/>
      <c r="V504" s="79"/>
      <c r="W504" s="79">
        <v>4</v>
      </c>
      <c r="X504" s="82">
        <f t="shared" si="202"/>
        <v>111600</v>
      </c>
      <c r="Y504" s="37">
        <f t="shared" si="180"/>
        <v>0</v>
      </c>
      <c r="Z504" s="70"/>
      <c r="AA504" s="70"/>
      <c r="AB504" s="70"/>
      <c r="AC504" s="70"/>
      <c r="AD504" s="70"/>
      <c r="AE504" s="70"/>
      <c r="AF504" s="70"/>
      <c r="AG504" s="70"/>
      <c r="AH504" s="70"/>
      <c r="AI504" s="70"/>
      <c r="AJ504" s="70"/>
      <c r="AK504" s="70"/>
      <c r="AL504" s="70"/>
      <c r="AM504" s="70"/>
    </row>
    <row r="505" spans="1:39" s="29" customFormat="1" ht="28.5" customHeight="1">
      <c r="A505" s="18"/>
      <c r="B505" s="167" t="s">
        <v>33</v>
      </c>
      <c r="C505" s="141"/>
      <c r="D505" s="168"/>
      <c r="E505" s="168"/>
      <c r="F505" s="141"/>
      <c r="G505" s="168">
        <f>SUM(G492:G504)</f>
        <v>6926215.0999999996</v>
      </c>
      <c r="H505" s="170"/>
      <c r="I505" s="170"/>
      <c r="J505" s="218"/>
      <c r="K505" s="141"/>
      <c r="L505" s="168">
        <f>SUM(L492:L504)</f>
        <v>45742.5</v>
      </c>
      <c r="M505" s="18"/>
      <c r="N505" s="170"/>
      <c r="O505" s="141"/>
      <c r="P505" s="168">
        <f>SUM(P492:P504)</f>
        <v>1203405.6000000001</v>
      </c>
      <c r="Q505" s="302"/>
      <c r="R505" s="18"/>
      <c r="S505" s="18"/>
      <c r="T505" s="18"/>
      <c r="U505" s="141"/>
      <c r="V505" s="18"/>
      <c r="W505" s="141"/>
      <c r="X505" s="168">
        <f>SUM(X492:X504)</f>
        <v>5768552</v>
      </c>
      <c r="Y505" s="37">
        <f t="shared" si="180"/>
        <v>0</v>
      </c>
      <c r="Z505" s="41"/>
      <c r="AA505" s="41"/>
      <c r="AB505" s="41"/>
      <c r="AC505" s="41"/>
      <c r="AD505" s="41"/>
      <c r="AE505" s="41"/>
      <c r="AF505" s="41"/>
      <c r="AG505" s="41"/>
      <c r="AH505" s="41"/>
      <c r="AI505" s="41"/>
      <c r="AJ505" s="41"/>
      <c r="AK505" s="41"/>
      <c r="AL505" s="41"/>
      <c r="AM505" s="41"/>
    </row>
    <row r="506" spans="1:39" s="29" customFormat="1" ht="33.75" customHeight="1">
      <c r="A506" s="729" t="s">
        <v>228</v>
      </c>
      <c r="B506" s="730"/>
      <c r="C506" s="730"/>
      <c r="D506" s="730"/>
      <c r="E506" s="730"/>
      <c r="F506" s="730"/>
      <c r="G506" s="730"/>
      <c r="H506" s="730"/>
      <c r="I506" s="730"/>
      <c r="J506" s="730"/>
      <c r="K506" s="730"/>
      <c r="L506" s="730"/>
      <c r="M506" s="730"/>
      <c r="N506" s="730"/>
      <c r="O506" s="730"/>
      <c r="P506" s="730"/>
      <c r="Q506" s="730"/>
      <c r="R506" s="730"/>
      <c r="S506" s="730"/>
      <c r="T506" s="730"/>
      <c r="U506" s="730"/>
      <c r="V506" s="730"/>
      <c r="W506" s="730"/>
      <c r="X506" s="731"/>
      <c r="Y506" s="37">
        <f t="shared" si="180"/>
        <v>0</v>
      </c>
      <c r="Z506" s="41"/>
      <c r="AA506" s="41"/>
      <c r="AB506" s="41"/>
      <c r="AC506" s="41"/>
      <c r="AD506" s="41"/>
      <c r="AE506" s="41"/>
      <c r="AF506" s="41"/>
      <c r="AG506" s="41"/>
      <c r="AH506" s="41"/>
      <c r="AI506" s="41"/>
      <c r="AJ506" s="41"/>
      <c r="AK506" s="41"/>
      <c r="AL506" s="41"/>
      <c r="AM506" s="41"/>
    </row>
    <row r="507" spans="1:39" s="35" customFormat="1" ht="39.75" customHeight="1">
      <c r="A507" s="284">
        <v>1</v>
      </c>
      <c r="B507" s="175" t="s">
        <v>496</v>
      </c>
      <c r="C507" s="233" t="s">
        <v>13</v>
      </c>
      <c r="D507" s="233" t="s">
        <v>1955</v>
      </c>
      <c r="E507" s="180">
        <v>57.78</v>
      </c>
      <c r="F507" s="166">
        <v>98</v>
      </c>
      <c r="G507" s="81">
        <f t="shared" ref="G507:G509" si="212">F507*E507</f>
        <v>5662.4400000000005</v>
      </c>
      <c r="H507" s="235">
        <v>44866</v>
      </c>
      <c r="I507" s="235"/>
      <c r="J507" s="236"/>
      <c r="K507" s="166"/>
      <c r="L507" s="180"/>
      <c r="M507" s="237">
        <v>1323</v>
      </c>
      <c r="N507" s="235">
        <v>44161</v>
      </c>
      <c r="O507" s="80">
        <f t="shared" ref="O507:O509" si="213">F507+K507-W507</f>
        <v>0</v>
      </c>
      <c r="P507" s="81">
        <f t="shared" ref="P507:P509" si="214">O507*E507</f>
        <v>0</v>
      </c>
      <c r="Q507" s="79"/>
      <c r="R507" s="79"/>
      <c r="S507" s="79"/>
      <c r="T507" s="79"/>
      <c r="U507" s="79"/>
      <c r="V507" s="79"/>
      <c r="W507" s="166">
        <v>98</v>
      </c>
      <c r="X507" s="81">
        <f t="shared" ref="X507:X509" si="215">W507*E507</f>
        <v>5662.4400000000005</v>
      </c>
      <c r="Y507" s="37">
        <f t="shared" si="180"/>
        <v>0</v>
      </c>
      <c r="Z507" s="70"/>
      <c r="AA507" s="70"/>
      <c r="AB507" s="70"/>
      <c r="AC507" s="70"/>
      <c r="AD507" s="70"/>
      <c r="AE507" s="70"/>
      <c r="AF507" s="70"/>
      <c r="AG507" s="70"/>
      <c r="AH507" s="70"/>
      <c r="AI507" s="70"/>
      <c r="AJ507" s="70"/>
      <c r="AK507" s="70"/>
      <c r="AL507" s="70"/>
      <c r="AM507" s="70"/>
    </row>
    <row r="508" spans="1:39" s="35" customFormat="1" ht="36.75" customHeight="1">
      <c r="A508" s="284">
        <v>2</v>
      </c>
      <c r="B508" s="175" t="s">
        <v>497</v>
      </c>
      <c r="C508" s="233" t="s">
        <v>13</v>
      </c>
      <c r="D508" s="233">
        <v>19273</v>
      </c>
      <c r="E508" s="180">
        <v>143</v>
      </c>
      <c r="F508" s="166">
        <v>60</v>
      </c>
      <c r="G508" s="81">
        <f t="shared" si="212"/>
        <v>8580</v>
      </c>
      <c r="H508" s="235">
        <v>45200</v>
      </c>
      <c r="I508" s="235"/>
      <c r="J508" s="236"/>
      <c r="K508" s="166"/>
      <c r="L508" s="180"/>
      <c r="M508" s="237">
        <v>1319</v>
      </c>
      <c r="N508" s="235">
        <v>44160</v>
      </c>
      <c r="O508" s="80">
        <f t="shared" si="213"/>
        <v>0</v>
      </c>
      <c r="P508" s="81">
        <f t="shared" si="214"/>
        <v>0</v>
      </c>
      <c r="Q508" s="79"/>
      <c r="R508" s="79"/>
      <c r="S508" s="79"/>
      <c r="T508" s="79"/>
      <c r="U508" s="79"/>
      <c r="V508" s="79"/>
      <c r="W508" s="166">
        <v>60</v>
      </c>
      <c r="X508" s="81">
        <f t="shared" si="215"/>
        <v>8580</v>
      </c>
      <c r="Y508" s="37">
        <f t="shared" si="180"/>
        <v>0</v>
      </c>
      <c r="Z508" s="70"/>
      <c r="AA508" s="70"/>
      <c r="AB508" s="70"/>
      <c r="AC508" s="70"/>
      <c r="AD508" s="70"/>
      <c r="AE508" s="70"/>
      <c r="AF508" s="70"/>
      <c r="AG508" s="70"/>
      <c r="AH508" s="70"/>
      <c r="AI508" s="70"/>
      <c r="AJ508" s="70"/>
      <c r="AK508" s="70"/>
      <c r="AL508" s="70"/>
      <c r="AM508" s="70"/>
    </row>
    <row r="509" spans="1:39" s="35" customFormat="1" ht="96.75" customHeight="1">
      <c r="A509" s="284">
        <v>3</v>
      </c>
      <c r="B509" s="281" t="s">
        <v>464</v>
      </c>
      <c r="C509" s="360" t="s">
        <v>465</v>
      </c>
      <c r="D509" s="285" t="s">
        <v>466</v>
      </c>
      <c r="E509" s="361">
        <v>157.85</v>
      </c>
      <c r="F509" s="237">
        <v>33</v>
      </c>
      <c r="G509" s="132">
        <f t="shared" si="212"/>
        <v>5209.05</v>
      </c>
      <c r="H509" s="219"/>
      <c r="I509" s="235"/>
      <c r="J509" s="285"/>
      <c r="K509" s="237"/>
      <c r="L509" s="132"/>
      <c r="M509" s="356" t="s">
        <v>469</v>
      </c>
      <c r="N509" s="357" t="s">
        <v>470</v>
      </c>
      <c r="O509" s="112">
        <f t="shared" si="213"/>
        <v>0</v>
      </c>
      <c r="P509" s="113">
        <f t="shared" si="214"/>
        <v>0</v>
      </c>
      <c r="Q509" s="358"/>
      <c r="R509" s="359"/>
      <c r="S509" s="359"/>
      <c r="T509" s="359"/>
      <c r="U509" s="359"/>
      <c r="V509" s="359"/>
      <c r="W509" s="237">
        <v>33</v>
      </c>
      <c r="X509" s="113">
        <f t="shared" si="215"/>
        <v>5209.05</v>
      </c>
      <c r="Y509" s="37">
        <f t="shared" si="180"/>
        <v>0</v>
      </c>
      <c r="Z509" s="70"/>
      <c r="AA509" s="70"/>
      <c r="AB509" s="70"/>
      <c r="AC509" s="70"/>
      <c r="AD509" s="70"/>
      <c r="AE509" s="70"/>
      <c r="AF509" s="70"/>
      <c r="AG509" s="70"/>
      <c r="AH509" s="70"/>
      <c r="AI509" s="70"/>
      <c r="AJ509" s="70"/>
      <c r="AK509" s="70"/>
      <c r="AL509" s="70"/>
      <c r="AM509" s="70"/>
    </row>
    <row r="510" spans="1:39" s="29" customFormat="1" ht="18.75" customHeight="1">
      <c r="A510" s="18"/>
      <c r="B510" s="167" t="s">
        <v>33</v>
      </c>
      <c r="C510" s="141"/>
      <c r="D510" s="168"/>
      <c r="E510" s="168"/>
      <c r="F510" s="141"/>
      <c r="G510" s="168">
        <f>SUM(G507:G509)</f>
        <v>19451.490000000002</v>
      </c>
      <c r="H510" s="170"/>
      <c r="I510" s="170"/>
      <c r="J510" s="218"/>
      <c r="K510" s="141"/>
      <c r="L510" s="168">
        <f>SUM(L507:L509)</f>
        <v>0</v>
      </c>
      <c r="M510" s="18"/>
      <c r="N510" s="170"/>
      <c r="O510" s="141"/>
      <c r="P510" s="168">
        <f>SUM(P507:P509)</f>
        <v>0</v>
      </c>
      <c r="Q510" s="302"/>
      <c r="R510" s="18"/>
      <c r="S510" s="18"/>
      <c r="T510" s="18"/>
      <c r="U510" s="141"/>
      <c r="V510" s="18"/>
      <c r="W510" s="141"/>
      <c r="X510" s="168">
        <f>SUM(X507:X509)</f>
        <v>19451.490000000002</v>
      </c>
      <c r="Y510" s="37">
        <f t="shared" si="180"/>
        <v>0</v>
      </c>
      <c r="Z510" s="41"/>
      <c r="AA510" s="41"/>
      <c r="AB510" s="41"/>
      <c r="AC510" s="41"/>
      <c r="AD510" s="41"/>
      <c r="AE510" s="41"/>
      <c r="AF510" s="41"/>
      <c r="AG510" s="41"/>
      <c r="AH510" s="41"/>
      <c r="AI510" s="41"/>
      <c r="AJ510" s="41"/>
      <c r="AK510" s="41"/>
      <c r="AL510" s="41"/>
      <c r="AM510" s="41"/>
    </row>
    <row r="511" spans="1:39" s="29" customFormat="1" ht="25.5" customHeight="1">
      <c r="A511" s="729" t="s">
        <v>229</v>
      </c>
      <c r="B511" s="730"/>
      <c r="C511" s="730"/>
      <c r="D511" s="730"/>
      <c r="E511" s="730"/>
      <c r="F511" s="730"/>
      <c r="G511" s="730"/>
      <c r="H511" s="730"/>
      <c r="I511" s="730"/>
      <c r="J511" s="730"/>
      <c r="K511" s="730"/>
      <c r="L511" s="730"/>
      <c r="M511" s="730"/>
      <c r="N511" s="730"/>
      <c r="O511" s="730"/>
      <c r="P511" s="730"/>
      <c r="Q511" s="730"/>
      <c r="R511" s="730"/>
      <c r="S511" s="730"/>
      <c r="T511" s="730"/>
      <c r="U511" s="730"/>
      <c r="V511" s="730"/>
      <c r="W511" s="730"/>
      <c r="X511" s="731"/>
      <c r="Y511" s="37">
        <f t="shared" si="180"/>
        <v>0</v>
      </c>
      <c r="Z511" s="41"/>
      <c r="AA511" s="41"/>
      <c r="AB511" s="41"/>
      <c r="AC511" s="41"/>
      <c r="AD511" s="41"/>
      <c r="AE511" s="41"/>
      <c r="AF511" s="41"/>
      <c r="AG511" s="41"/>
      <c r="AH511" s="41"/>
      <c r="AI511" s="41"/>
      <c r="AJ511" s="41"/>
      <c r="AK511" s="41"/>
      <c r="AL511" s="41"/>
      <c r="AM511" s="41"/>
    </row>
    <row r="512" spans="1:39" s="45" customFormat="1" ht="89.25" customHeight="1">
      <c r="A512" s="284">
        <v>1</v>
      </c>
      <c r="B512" s="281" t="s">
        <v>464</v>
      </c>
      <c r="C512" s="79" t="s">
        <v>465</v>
      </c>
      <c r="D512" s="285" t="s">
        <v>466</v>
      </c>
      <c r="E512" s="361">
        <v>157.85</v>
      </c>
      <c r="F512" s="355">
        <v>0</v>
      </c>
      <c r="G512" s="132">
        <f t="shared" ref="G512:G514" si="216">F512*E512</f>
        <v>0</v>
      </c>
      <c r="H512" s="219"/>
      <c r="I512" s="235"/>
      <c r="J512" s="285"/>
      <c r="K512" s="237"/>
      <c r="L512" s="132"/>
      <c r="M512" s="356" t="s">
        <v>469</v>
      </c>
      <c r="N512" s="357" t="s">
        <v>470</v>
      </c>
      <c r="O512" s="112">
        <f t="shared" ref="O512:O514" si="217">F512+K512-W512</f>
        <v>0</v>
      </c>
      <c r="P512" s="113">
        <f t="shared" ref="P512:P514" si="218">O512*E512</f>
        <v>0</v>
      </c>
      <c r="Q512" s="358"/>
      <c r="R512" s="359"/>
      <c r="S512" s="359"/>
      <c r="T512" s="359"/>
      <c r="U512" s="359"/>
      <c r="V512" s="359"/>
      <c r="W512" s="355">
        <v>0</v>
      </c>
      <c r="X512" s="113">
        <f t="shared" ref="X512:X514" si="219">W512*E512</f>
        <v>0</v>
      </c>
      <c r="Y512" s="37">
        <f t="shared" si="180"/>
        <v>0</v>
      </c>
      <c r="Z512" s="70"/>
      <c r="AA512" s="70"/>
      <c r="AB512" s="70"/>
      <c r="AC512" s="70"/>
      <c r="AD512" s="70"/>
      <c r="AE512" s="70"/>
      <c r="AF512" s="70"/>
      <c r="AG512" s="70"/>
      <c r="AH512" s="70"/>
      <c r="AI512" s="70"/>
      <c r="AJ512" s="70"/>
      <c r="AK512" s="70"/>
      <c r="AL512" s="70"/>
      <c r="AM512" s="70"/>
    </row>
    <row r="513" spans="1:39" s="45" customFormat="1" ht="38.25" customHeight="1">
      <c r="A513" s="287">
        <v>2</v>
      </c>
      <c r="B513" s="175" t="s">
        <v>497</v>
      </c>
      <c r="C513" s="233" t="s">
        <v>13</v>
      </c>
      <c r="D513" s="233"/>
      <c r="E513" s="180">
        <v>143</v>
      </c>
      <c r="F513" s="166">
        <v>0</v>
      </c>
      <c r="G513" s="81">
        <f t="shared" si="216"/>
        <v>0</v>
      </c>
      <c r="H513" s="235">
        <v>45200</v>
      </c>
      <c r="I513" s="235"/>
      <c r="J513" s="236"/>
      <c r="K513" s="166"/>
      <c r="L513" s="180"/>
      <c r="M513" s="237">
        <v>1319</v>
      </c>
      <c r="N513" s="235">
        <v>44160</v>
      </c>
      <c r="O513" s="80">
        <f t="shared" si="217"/>
        <v>0</v>
      </c>
      <c r="P513" s="81">
        <f t="shared" si="218"/>
        <v>0</v>
      </c>
      <c r="Q513" s="79"/>
      <c r="R513" s="79"/>
      <c r="S513" s="79"/>
      <c r="T513" s="79"/>
      <c r="U513" s="79"/>
      <c r="V513" s="79"/>
      <c r="W513" s="166">
        <v>0</v>
      </c>
      <c r="X513" s="81">
        <f t="shared" si="219"/>
        <v>0</v>
      </c>
      <c r="Y513" s="37">
        <f t="shared" si="180"/>
        <v>0</v>
      </c>
      <c r="Z513" s="70"/>
      <c r="AA513" s="70"/>
      <c r="AB513" s="70"/>
      <c r="AC513" s="70"/>
      <c r="AD513" s="70"/>
      <c r="AE513" s="70"/>
      <c r="AF513" s="70"/>
      <c r="AG513" s="70"/>
      <c r="AH513" s="70"/>
      <c r="AI513" s="70"/>
      <c r="AJ513" s="70"/>
      <c r="AK513" s="70"/>
      <c r="AL513" s="70"/>
      <c r="AM513" s="70"/>
    </row>
    <row r="514" spans="1:39" s="45" customFormat="1" ht="38.25" customHeight="1">
      <c r="A514" s="287">
        <v>3</v>
      </c>
      <c r="B514" s="175" t="s">
        <v>496</v>
      </c>
      <c r="C514" s="233" t="s">
        <v>13</v>
      </c>
      <c r="D514" s="233" t="s">
        <v>1955</v>
      </c>
      <c r="E514" s="180">
        <v>57.78</v>
      </c>
      <c r="F514" s="166">
        <v>353</v>
      </c>
      <c r="G514" s="81">
        <f t="shared" si="216"/>
        <v>20396.34</v>
      </c>
      <c r="H514" s="235">
        <v>44866</v>
      </c>
      <c r="I514" s="235"/>
      <c r="J514" s="236"/>
      <c r="K514" s="166"/>
      <c r="L514" s="180"/>
      <c r="M514" s="237">
        <v>1323</v>
      </c>
      <c r="N514" s="235">
        <v>44161</v>
      </c>
      <c r="O514" s="80">
        <f t="shared" si="217"/>
        <v>20</v>
      </c>
      <c r="P514" s="81">
        <f t="shared" si="218"/>
        <v>1155.5999999999999</v>
      </c>
      <c r="Q514" s="79"/>
      <c r="R514" s="79"/>
      <c r="S514" s="79"/>
      <c r="T514" s="79"/>
      <c r="U514" s="79"/>
      <c r="V514" s="79"/>
      <c r="W514" s="166">
        <v>333</v>
      </c>
      <c r="X514" s="81">
        <f t="shared" si="219"/>
        <v>19240.740000000002</v>
      </c>
      <c r="Y514" s="37">
        <f t="shared" si="180"/>
        <v>0</v>
      </c>
      <c r="Z514" s="70"/>
      <c r="AA514" s="70"/>
      <c r="AB514" s="70"/>
      <c r="AC514" s="70"/>
      <c r="AD514" s="70"/>
      <c r="AE514" s="70"/>
      <c r="AF514" s="70"/>
      <c r="AG514" s="70"/>
      <c r="AH514" s="70"/>
      <c r="AI514" s="70"/>
      <c r="AJ514" s="70"/>
      <c r="AK514" s="70"/>
      <c r="AL514" s="70"/>
      <c r="AM514" s="70"/>
    </row>
    <row r="515" spans="1:39" s="29" customFormat="1" ht="26.25" customHeight="1">
      <c r="A515" s="363"/>
      <c r="B515" s="167" t="s">
        <v>33</v>
      </c>
      <c r="C515" s="18"/>
      <c r="D515" s="18"/>
      <c r="E515" s="18"/>
      <c r="F515" s="141"/>
      <c r="G515" s="168">
        <f>SUM(G512:G514)</f>
        <v>20396.34</v>
      </c>
      <c r="H515" s="170"/>
      <c r="I515" s="170"/>
      <c r="J515" s="218"/>
      <c r="K515" s="141"/>
      <c r="L515" s="168">
        <f>SUM(L512:L514)</f>
        <v>0</v>
      </c>
      <c r="M515" s="18"/>
      <c r="N515" s="170"/>
      <c r="O515" s="80"/>
      <c r="P515" s="168">
        <f>SUM(P512:P514)</f>
        <v>1155.5999999999999</v>
      </c>
      <c r="Q515" s="18"/>
      <c r="R515" s="18"/>
      <c r="S515" s="18"/>
      <c r="T515" s="18"/>
      <c r="U515" s="141"/>
      <c r="V515" s="18"/>
      <c r="W515" s="141"/>
      <c r="X515" s="168">
        <f>SUM(X512:X514)</f>
        <v>19240.740000000002</v>
      </c>
      <c r="Y515" s="37">
        <f t="shared" si="180"/>
        <v>0</v>
      </c>
      <c r="Z515" s="41"/>
      <c r="AA515" s="41"/>
      <c r="AB515" s="41"/>
      <c r="AC515" s="41"/>
      <c r="AD515" s="41"/>
      <c r="AE515" s="41"/>
      <c r="AF515" s="41"/>
      <c r="AG515" s="41"/>
      <c r="AH515" s="41"/>
      <c r="AI515" s="41"/>
      <c r="AJ515" s="41"/>
      <c r="AK515" s="41"/>
      <c r="AL515" s="41"/>
      <c r="AM515" s="41"/>
    </row>
    <row r="516" spans="1:39" s="29" customFormat="1" ht="30.75" customHeight="1">
      <c r="A516" s="729" t="s">
        <v>216</v>
      </c>
      <c r="B516" s="730"/>
      <c r="C516" s="730"/>
      <c r="D516" s="730"/>
      <c r="E516" s="730"/>
      <c r="F516" s="730"/>
      <c r="G516" s="730"/>
      <c r="H516" s="730"/>
      <c r="I516" s="730"/>
      <c r="J516" s="730"/>
      <c r="K516" s="730"/>
      <c r="L516" s="730"/>
      <c r="M516" s="730"/>
      <c r="N516" s="730"/>
      <c r="O516" s="730"/>
      <c r="P516" s="730"/>
      <c r="Q516" s="730"/>
      <c r="R516" s="730"/>
      <c r="S516" s="730"/>
      <c r="T516" s="730"/>
      <c r="U516" s="730"/>
      <c r="V516" s="730"/>
      <c r="W516" s="730"/>
      <c r="X516" s="731"/>
      <c r="Y516" s="37">
        <f t="shared" si="180"/>
        <v>0</v>
      </c>
      <c r="Z516" s="41"/>
      <c r="AA516" s="41"/>
      <c r="AB516" s="41"/>
      <c r="AC516" s="41"/>
      <c r="AD516" s="41"/>
      <c r="AE516" s="41"/>
      <c r="AF516" s="41"/>
      <c r="AG516" s="41"/>
      <c r="AH516" s="41"/>
      <c r="AI516" s="41"/>
      <c r="AJ516" s="41"/>
      <c r="AK516" s="41"/>
      <c r="AL516" s="41"/>
      <c r="AM516" s="41"/>
    </row>
    <row r="517" spans="1:39" s="35" customFormat="1" ht="28.5" customHeight="1">
      <c r="A517" s="79">
        <v>1</v>
      </c>
      <c r="B517" s="175" t="s">
        <v>136</v>
      </c>
      <c r="C517" s="79" t="s">
        <v>27</v>
      </c>
      <c r="D517" s="79"/>
      <c r="E517" s="79">
        <v>7.01</v>
      </c>
      <c r="F517" s="80">
        <v>840</v>
      </c>
      <c r="G517" s="81">
        <f t="shared" ref="G517:G527" si="220">E517*F517</f>
        <v>5888.4</v>
      </c>
      <c r="H517" s="219">
        <v>45230</v>
      </c>
      <c r="I517" s="219"/>
      <c r="J517" s="233"/>
      <c r="K517" s="79"/>
      <c r="L517" s="79"/>
      <c r="M517" s="79">
        <v>1293</v>
      </c>
      <c r="N517" s="219">
        <v>43790</v>
      </c>
      <c r="O517" s="80">
        <f t="shared" ref="O517:O527" si="221">F517+K517-W517</f>
        <v>240</v>
      </c>
      <c r="P517" s="81">
        <f t="shared" ref="P517:P527" si="222">O517*E517</f>
        <v>1682.3999999999999</v>
      </c>
      <c r="Q517" s="79"/>
      <c r="R517" s="79"/>
      <c r="S517" s="79"/>
      <c r="T517" s="79"/>
      <c r="U517" s="79"/>
      <c r="V517" s="79"/>
      <c r="W517" s="80">
        <v>600</v>
      </c>
      <c r="X517" s="82">
        <f t="shared" ref="X517:X527" si="223">W517*E517</f>
        <v>4206</v>
      </c>
      <c r="Y517" s="37">
        <f t="shared" si="180"/>
        <v>0</v>
      </c>
      <c r="Z517" s="70"/>
      <c r="AA517" s="70"/>
      <c r="AB517" s="70"/>
      <c r="AC517" s="70"/>
      <c r="AD517" s="70"/>
      <c r="AE517" s="70"/>
      <c r="AF517" s="70"/>
      <c r="AG517" s="70"/>
      <c r="AH517" s="70"/>
      <c r="AI517" s="70"/>
      <c r="AJ517" s="70"/>
      <c r="AK517" s="70"/>
      <c r="AL517" s="70"/>
      <c r="AM517" s="70"/>
    </row>
    <row r="518" spans="1:39" s="35" customFormat="1" ht="28.5" customHeight="1">
      <c r="A518" s="79">
        <v>2</v>
      </c>
      <c r="B518" s="175" t="s">
        <v>137</v>
      </c>
      <c r="C518" s="79" t="s">
        <v>27</v>
      </c>
      <c r="D518" s="79"/>
      <c r="E518" s="79">
        <v>8.16</v>
      </c>
      <c r="F518" s="80">
        <v>6330</v>
      </c>
      <c r="G518" s="81">
        <f t="shared" si="220"/>
        <v>51652.800000000003</v>
      </c>
      <c r="H518" s="219">
        <v>45216</v>
      </c>
      <c r="I518" s="219"/>
      <c r="J518" s="233"/>
      <c r="K518" s="79"/>
      <c r="L518" s="79"/>
      <c r="M518" s="79">
        <v>1293</v>
      </c>
      <c r="N518" s="219">
        <v>43790</v>
      </c>
      <c r="O518" s="80">
        <f t="shared" si="221"/>
        <v>270</v>
      </c>
      <c r="P518" s="81">
        <f t="shared" si="222"/>
        <v>2203.1999999999998</v>
      </c>
      <c r="Q518" s="79"/>
      <c r="R518" s="79"/>
      <c r="S518" s="79"/>
      <c r="T518" s="79"/>
      <c r="U518" s="79"/>
      <c r="V518" s="79"/>
      <c r="W518" s="80">
        <v>6060</v>
      </c>
      <c r="X518" s="82">
        <f t="shared" si="223"/>
        <v>49449.599999999999</v>
      </c>
      <c r="Y518" s="37">
        <f t="shared" si="180"/>
        <v>0</v>
      </c>
      <c r="Z518" s="70"/>
      <c r="AA518" s="70"/>
      <c r="AB518" s="70"/>
      <c r="AC518" s="70"/>
      <c r="AD518" s="70"/>
      <c r="AE518" s="70"/>
      <c r="AF518" s="70"/>
      <c r="AG518" s="70"/>
      <c r="AH518" s="70"/>
      <c r="AI518" s="70"/>
      <c r="AJ518" s="70"/>
      <c r="AK518" s="70"/>
      <c r="AL518" s="70"/>
      <c r="AM518" s="70"/>
    </row>
    <row r="519" spans="1:39" s="35" customFormat="1" ht="28.5" customHeight="1">
      <c r="A519" s="79">
        <v>3</v>
      </c>
      <c r="B519" s="175" t="s">
        <v>137</v>
      </c>
      <c r="C519" s="79" t="s">
        <v>27</v>
      </c>
      <c r="D519" s="79"/>
      <c r="E519" s="79">
        <v>9.51</v>
      </c>
      <c r="F519" s="80">
        <v>12436</v>
      </c>
      <c r="G519" s="81">
        <f t="shared" ref="G519" si="224">E519*F519</f>
        <v>118266.36</v>
      </c>
      <c r="H519" s="219"/>
      <c r="I519" s="219"/>
      <c r="J519" s="233"/>
      <c r="K519" s="79"/>
      <c r="L519" s="180"/>
      <c r="M519" s="79">
        <v>1487</v>
      </c>
      <c r="N519" s="219">
        <v>44193</v>
      </c>
      <c r="O519" s="80">
        <v>0</v>
      </c>
      <c r="P519" s="81">
        <f t="shared" ref="P519" si="225">O519*E519</f>
        <v>0</v>
      </c>
      <c r="Q519" s="79"/>
      <c r="R519" s="79"/>
      <c r="S519" s="79"/>
      <c r="T519" s="79"/>
      <c r="U519" s="79">
        <v>2070</v>
      </c>
      <c r="V519" s="79">
        <v>19685.7</v>
      </c>
      <c r="W519" s="80">
        <f>F519-U519</f>
        <v>10366</v>
      </c>
      <c r="X519" s="82">
        <f t="shared" ref="X519" si="226">W519*E519</f>
        <v>98580.66</v>
      </c>
      <c r="Y519" s="37">
        <f>G519+L519-P519-V519-X519</f>
        <v>0</v>
      </c>
      <c r="Z519" s="70"/>
      <c r="AA519" s="70"/>
      <c r="AB519" s="70"/>
      <c r="AC519" s="70"/>
      <c r="AD519" s="70"/>
      <c r="AE519" s="70"/>
      <c r="AF519" s="70"/>
      <c r="AG519" s="70"/>
      <c r="AH519" s="70"/>
      <c r="AI519" s="70"/>
      <c r="AJ519" s="70"/>
      <c r="AK519" s="70"/>
      <c r="AL519" s="70"/>
      <c r="AM519" s="70"/>
    </row>
    <row r="520" spans="1:39" s="35" customFormat="1" ht="28.5" customHeight="1">
      <c r="A520" s="79">
        <v>4</v>
      </c>
      <c r="B520" s="175" t="s">
        <v>139</v>
      </c>
      <c r="C520" s="233" t="s">
        <v>27</v>
      </c>
      <c r="D520" s="233"/>
      <c r="E520" s="180">
        <v>5.44</v>
      </c>
      <c r="F520" s="166">
        <v>12750</v>
      </c>
      <c r="G520" s="81">
        <f t="shared" ref="G520:G524" si="227">F520*E520</f>
        <v>69360</v>
      </c>
      <c r="H520" s="235"/>
      <c r="I520" s="235"/>
      <c r="J520" s="236"/>
      <c r="K520" s="166"/>
      <c r="L520" s="180"/>
      <c r="M520" s="237">
        <v>951</v>
      </c>
      <c r="N520" s="235">
        <v>44090</v>
      </c>
      <c r="O520" s="80">
        <f t="shared" si="221"/>
        <v>0</v>
      </c>
      <c r="P520" s="81">
        <f t="shared" si="222"/>
        <v>0</v>
      </c>
      <c r="Q520" s="79"/>
      <c r="R520" s="79"/>
      <c r="S520" s="79"/>
      <c r="T520" s="79"/>
      <c r="U520" s="79"/>
      <c r="V520" s="79"/>
      <c r="W520" s="166">
        <v>12750</v>
      </c>
      <c r="X520" s="81">
        <f t="shared" si="223"/>
        <v>69360</v>
      </c>
      <c r="Y520" s="37">
        <f t="shared" si="180"/>
        <v>0</v>
      </c>
      <c r="Z520" s="70"/>
      <c r="AA520" s="70"/>
      <c r="AB520" s="70"/>
      <c r="AC520" s="70"/>
      <c r="AD520" s="70"/>
      <c r="AE520" s="70"/>
      <c r="AF520" s="70"/>
      <c r="AG520" s="70"/>
      <c r="AH520" s="70"/>
      <c r="AI520" s="70"/>
      <c r="AJ520" s="70"/>
      <c r="AK520" s="70"/>
      <c r="AL520" s="70"/>
      <c r="AM520" s="70"/>
    </row>
    <row r="521" spans="1:39" s="35" customFormat="1" ht="28.5" customHeight="1">
      <c r="A521" s="79">
        <v>5</v>
      </c>
      <c r="B521" s="175" t="s">
        <v>1155</v>
      </c>
      <c r="C521" s="233" t="s">
        <v>0</v>
      </c>
      <c r="D521" s="233"/>
      <c r="E521" s="180">
        <v>7.49</v>
      </c>
      <c r="F521" s="166">
        <v>3000</v>
      </c>
      <c r="G521" s="81">
        <f t="shared" si="227"/>
        <v>22470</v>
      </c>
      <c r="H521" s="235"/>
      <c r="I521" s="235"/>
      <c r="J521" s="236"/>
      <c r="K521" s="166"/>
      <c r="L521" s="180"/>
      <c r="M521" s="237">
        <v>984</v>
      </c>
      <c r="N521" s="235">
        <v>44096</v>
      </c>
      <c r="O521" s="80">
        <f t="shared" si="221"/>
        <v>0</v>
      </c>
      <c r="P521" s="81">
        <f t="shared" si="222"/>
        <v>0</v>
      </c>
      <c r="Q521" s="79"/>
      <c r="R521" s="79"/>
      <c r="S521" s="79"/>
      <c r="T521" s="79"/>
      <c r="U521" s="79"/>
      <c r="V521" s="79"/>
      <c r="W521" s="166">
        <v>3000</v>
      </c>
      <c r="X521" s="81">
        <f t="shared" si="223"/>
        <v>22470</v>
      </c>
      <c r="Y521" s="37">
        <f t="shared" si="180"/>
        <v>0</v>
      </c>
      <c r="Z521" s="70"/>
      <c r="AA521" s="70"/>
      <c r="AB521" s="70"/>
      <c r="AC521" s="70"/>
      <c r="AD521" s="70"/>
      <c r="AE521" s="70"/>
      <c r="AF521" s="70"/>
      <c r="AG521" s="70"/>
      <c r="AH521" s="70"/>
      <c r="AI521" s="70"/>
      <c r="AJ521" s="70"/>
      <c r="AK521" s="70"/>
      <c r="AL521" s="70"/>
      <c r="AM521" s="70"/>
    </row>
    <row r="522" spans="1:39" s="35" customFormat="1" ht="28.5" customHeight="1">
      <c r="A522" s="79">
        <v>6</v>
      </c>
      <c r="B522" s="175" t="s">
        <v>1156</v>
      </c>
      <c r="C522" s="233" t="s">
        <v>0</v>
      </c>
      <c r="D522" s="233"/>
      <c r="E522" s="180">
        <v>10.7</v>
      </c>
      <c r="F522" s="166">
        <v>990</v>
      </c>
      <c r="G522" s="81">
        <f t="shared" si="227"/>
        <v>10593</v>
      </c>
      <c r="H522" s="235"/>
      <c r="I522" s="235"/>
      <c r="J522" s="236"/>
      <c r="K522" s="166"/>
      <c r="L522" s="180"/>
      <c r="M522" s="237">
        <v>984</v>
      </c>
      <c r="N522" s="235">
        <v>44096</v>
      </c>
      <c r="O522" s="80">
        <f t="shared" si="221"/>
        <v>0</v>
      </c>
      <c r="P522" s="81">
        <f t="shared" si="222"/>
        <v>0</v>
      </c>
      <c r="Q522" s="79"/>
      <c r="R522" s="79"/>
      <c r="S522" s="79"/>
      <c r="T522" s="79"/>
      <c r="U522" s="79"/>
      <c r="V522" s="79"/>
      <c r="W522" s="166">
        <v>990</v>
      </c>
      <c r="X522" s="81">
        <f t="shared" si="223"/>
        <v>10593</v>
      </c>
      <c r="Y522" s="37">
        <f t="shared" si="180"/>
        <v>0</v>
      </c>
      <c r="Z522" s="70"/>
      <c r="AA522" s="70"/>
      <c r="AB522" s="70"/>
      <c r="AC522" s="70"/>
      <c r="AD522" s="70"/>
      <c r="AE522" s="70"/>
      <c r="AF522" s="70"/>
      <c r="AG522" s="70"/>
      <c r="AH522" s="70"/>
      <c r="AI522" s="70"/>
      <c r="AJ522" s="70"/>
      <c r="AK522" s="70"/>
      <c r="AL522" s="70"/>
      <c r="AM522" s="70"/>
    </row>
    <row r="523" spans="1:39" s="35" customFormat="1" ht="28.5" customHeight="1">
      <c r="A523" s="79">
        <v>7</v>
      </c>
      <c r="B523" s="175" t="s">
        <v>1157</v>
      </c>
      <c r="C523" s="233" t="s">
        <v>0</v>
      </c>
      <c r="D523" s="233"/>
      <c r="E523" s="180">
        <v>9.6300000000000008</v>
      </c>
      <c r="F523" s="166">
        <v>5760</v>
      </c>
      <c r="G523" s="81">
        <f t="shared" si="227"/>
        <v>55468.800000000003</v>
      </c>
      <c r="H523" s="235"/>
      <c r="I523" s="235"/>
      <c r="J523" s="236"/>
      <c r="K523" s="166"/>
      <c r="L523" s="180"/>
      <c r="M523" s="237">
        <v>984</v>
      </c>
      <c r="N523" s="235">
        <v>44096</v>
      </c>
      <c r="O523" s="80">
        <f t="shared" si="221"/>
        <v>570</v>
      </c>
      <c r="P523" s="81">
        <f t="shared" si="222"/>
        <v>5489.1</v>
      </c>
      <c r="Q523" s="79"/>
      <c r="R523" s="79"/>
      <c r="S523" s="79"/>
      <c r="T523" s="79"/>
      <c r="U523" s="79"/>
      <c r="V523" s="79"/>
      <c r="W523" s="166">
        <v>5190</v>
      </c>
      <c r="X523" s="81">
        <f t="shared" si="223"/>
        <v>49979.700000000004</v>
      </c>
      <c r="Y523" s="37">
        <f t="shared" si="180"/>
        <v>0</v>
      </c>
      <c r="Z523" s="70"/>
      <c r="AA523" s="70"/>
      <c r="AB523" s="70"/>
      <c r="AC523" s="70"/>
      <c r="AD523" s="70"/>
      <c r="AE523" s="70"/>
      <c r="AF523" s="70"/>
      <c r="AG523" s="70"/>
      <c r="AH523" s="70"/>
      <c r="AI523" s="70"/>
      <c r="AJ523" s="70"/>
      <c r="AK523" s="70"/>
      <c r="AL523" s="70"/>
      <c r="AM523" s="70"/>
    </row>
    <row r="524" spans="1:39" s="35" customFormat="1" ht="28.5" customHeight="1">
      <c r="A524" s="79">
        <v>8</v>
      </c>
      <c r="B524" s="175" t="s">
        <v>496</v>
      </c>
      <c r="C524" s="233" t="s">
        <v>13</v>
      </c>
      <c r="D524" s="233" t="s">
        <v>1966</v>
      </c>
      <c r="E524" s="180">
        <v>57.78</v>
      </c>
      <c r="F524" s="166">
        <v>500</v>
      </c>
      <c r="G524" s="81">
        <f t="shared" si="227"/>
        <v>28890</v>
      </c>
      <c r="H524" s="235">
        <v>44866</v>
      </c>
      <c r="I524" s="235"/>
      <c r="J524" s="236"/>
      <c r="K524" s="166"/>
      <c r="L524" s="180"/>
      <c r="M524" s="237">
        <v>1323</v>
      </c>
      <c r="N524" s="235">
        <v>44161</v>
      </c>
      <c r="O524" s="80">
        <f t="shared" ref="O524" si="228">F524+K524-W524</f>
        <v>0</v>
      </c>
      <c r="P524" s="81">
        <f t="shared" ref="P524" si="229">O524*E524</f>
        <v>0</v>
      </c>
      <c r="Q524" s="79"/>
      <c r="R524" s="79"/>
      <c r="S524" s="79"/>
      <c r="T524" s="79"/>
      <c r="U524" s="79"/>
      <c r="V524" s="79"/>
      <c r="W524" s="166">
        <v>500</v>
      </c>
      <c r="X524" s="81">
        <f t="shared" ref="X524" si="230">W524*E524</f>
        <v>28890</v>
      </c>
      <c r="Y524" s="37">
        <f t="shared" si="180"/>
        <v>0</v>
      </c>
      <c r="Z524" s="70"/>
      <c r="AA524" s="70"/>
      <c r="AB524" s="70"/>
      <c r="AC524" s="70"/>
      <c r="AD524" s="70"/>
      <c r="AE524" s="70"/>
      <c r="AF524" s="70"/>
      <c r="AG524" s="70"/>
      <c r="AH524" s="70"/>
      <c r="AI524" s="70"/>
      <c r="AJ524" s="70"/>
      <c r="AK524" s="70"/>
      <c r="AL524" s="70"/>
      <c r="AM524" s="70"/>
    </row>
    <row r="525" spans="1:39" s="35" customFormat="1" ht="40.5" customHeight="1">
      <c r="A525" s="79">
        <v>9</v>
      </c>
      <c r="B525" s="175" t="s">
        <v>497</v>
      </c>
      <c r="C525" s="233" t="s">
        <v>13</v>
      </c>
      <c r="D525" s="233"/>
      <c r="E525" s="180">
        <v>143</v>
      </c>
      <c r="F525" s="166">
        <v>81</v>
      </c>
      <c r="G525" s="81">
        <f t="shared" ref="G525:G526" si="231">F525*E525</f>
        <v>11583</v>
      </c>
      <c r="H525" s="235">
        <v>45200</v>
      </c>
      <c r="I525" s="235"/>
      <c r="J525" s="236"/>
      <c r="K525" s="166"/>
      <c r="L525" s="180"/>
      <c r="M525" s="237">
        <v>1319</v>
      </c>
      <c r="N525" s="235">
        <v>44160</v>
      </c>
      <c r="O525" s="80">
        <f t="shared" ref="O525:O526" si="232">F525+K525-W525</f>
        <v>0</v>
      </c>
      <c r="P525" s="81">
        <f t="shared" ref="P525:P526" si="233">O525*E525</f>
        <v>0</v>
      </c>
      <c r="Q525" s="79"/>
      <c r="R525" s="79"/>
      <c r="S525" s="79"/>
      <c r="T525" s="79"/>
      <c r="U525" s="79"/>
      <c r="V525" s="79"/>
      <c r="W525" s="166">
        <v>81</v>
      </c>
      <c r="X525" s="81">
        <f t="shared" ref="X525:X526" si="234">W525*E525</f>
        <v>11583</v>
      </c>
      <c r="Y525" s="37">
        <f t="shared" si="180"/>
        <v>0</v>
      </c>
      <c r="Z525" s="70"/>
      <c r="AA525" s="70"/>
      <c r="AB525" s="70"/>
      <c r="AC525" s="70"/>
      <c r="AD525" s="70"/>
      <c r="AE525" s="70"/>
      <c r="AF525" s="70"/>
      <c r="AG525" s="70"/>
      <c r="AH525" s="70"/>
      <c r="AI525" s="70"/>
      <c r="AJ525" s="70"/>
      <c r="AK525" s="70"/>
      <c r="AL525" s="70"/>
      <c r="AM525" s="70"/>
    </row>
    <row r="526" spans="1:39" s="35" customFormat="1" ht="91.5" customHeight="1">
      <c r="A526" s="79">
        <v>10</v>
      </c>
      <c r="B526" s="175" t="s">
        <v>464</v>
      </c>
      <c r="C526" s="79" t="s">
        <v>465</v>
      </c>
      <c r="D526" s="285" t="s">
        <v>466</v>
      </c>
      <c r="E526" s="307">
        <v>157.85</v>
      </c>
      <c r="F526" s="355">
        <v>72</v>
      </c>
      <c r="G526" s="132">
        <f t="shared" si="231"/>
        <v>11365.199999999999</v>
      </c>
      <c r="H526" s="219"/>
      <c r="I526" s="235"/>
      <c r="J526" s="285"/>
      <c r="K526" s="237"/>
      <c r="L526" s="132"/>
      <c r="M526" s="356" t="s">
        <v>469</v>
      </c>
      <c r="N526" s="357" t="s">
        <v>470</v>
      </c>
      <c r="O526" s="112">
        <f t="shared" si="232"/>
        <v>0</v>
      </c>
      <c r="P526" s="113">
        <f t="shared" si="233"/>
        <v>0</v>
      </c>
      <c r="Q526" s="358"/>
      <c r="R526" s="359"/>
      <c r="S526" s="359"/>
      <c r="T526" s="359"/>
      <c r="U526" s="359"/>
      <c r="V526" s="359"/>
      <c r="W526" s="355">
        <v>72</v>
      </c>
      <c r="X526" s="113">
        <f t="shared" si="234"/>
        <v>11365.199999999999</v>
      </c>
      <c r="Y526" s="37">
        <f t="shared" si="180"/>
        <v>0</v>
      </c>
      <c r="Z526" s="70"/>
      <c r="AA526" s="70"/>
      <c r="AB526" s="70"/>
      <c r="AC526" s="70"/>
      <c r="AD526" s="70"/>
      <c r="AE526" s="70"/>
      <c r="AF526" s="70"/>
      <c r="AG526" s="70"/>
      <c r="AH526" s="70"/>
      <c r="AI526" s="70"/>
      <c r="AJ526" s="70"/>
      <c r="AK526" s="70"/>
      <c r="AL526" s="70"/>
      <c r="AM526" s="70"/>
    </row>
    <row r="527" spans="1:39" s="35" customFormat="1" ht="26.25" customHeight="1">
      <c r="A527" s="79">
        <v>11</v>
      </c>
      <c r="B527" s="309" t="s">
        <v>43</v>
      </c>
      <c r="C527" s="79" t="s">
        <v>27</v>
      </c>
      <c r="D527" s="79"/>
      <c r="E527" s="79">
        <v>8.35</v>
      </c>
      <c r="F527" s="80">
        <v>5880</v>
      </c>
      <c r="G527" s="81">
        <f t="shared" si="220"/>
        <v>49098</v>
      </c>
      <c r="H527" s="219">
        <v>44635</v>
      </c>
      <c r="I527" s="219"/>
      <c r="J527" s="233"/>
      <c r="K527" s="79"/>
      <c r="L527" s="79"/>
      <c r="M527" s="79">
        <v>1293</v>
      </c>
      <c r="N527" s="219">
        <v>43790</v>
      </c>
      <c r="O527" s="80">
        <f t="shared" si="221"/>
        <v>630</v>
      </c>
      <c r="P527" s="81">
        <f t="shared" si="222"/>
        <v>5260.5</v>
      </c>
      <c r="Q527" s="79"/>
      <c r="R527" s="79"/>
      <c r="S527" s="79"/>
      <c r="T527" s="79"/>
      <c r="U527" s="79"/>
      <c r="V527" s="79"/>
      <c r="W527" s="80">
        <v>5250</v>
      </c>
      <c r="X527" s="82">
        <f t="shared" si="223"/>
        <v>43837.5</v>
      </c>
      <c r="Y527" s="37">
        <f t="shared" si="180"/>
        <v>0</v>
      </c>
      <c r="Z527" s="70"/>
      <c r="AA527" s="70"/>
      <c r="AB527" s="70"/>
      <c r="AC527" s="70"/>
      <c r="AD527" s="70"/>
      <c r="AE527" s="70"/>
      <c r="AF527" s="70"/>
      <c r="AG527" s="70"/>
      <c r="AH527" s="70"/>
      <c r="AI527" s="70"/>
      <c r="AJ527" s="70"/>
      <c r="AK527" s="70"/>
      <c r="AL527" s="70"/>
      <c r="AM527" s="70"/>
    </row>
    <row r="528" spans="1:39" s="29" customFormat="1" ht="30" customHeight="1">
      <c r="A528" s="18"/>
      <c r="B528" s="167" t="s">
        <v>33</v>
      </c>
      <c r="C528" s="141"/>
      <c r="D528" s="168"/>
      <c r="E528" s="168"/>
      <c r="F528" s="141"/>
      <c r="G528" s="168">
        <f>SUM(G517:G527)</f>
        <v>434635.56</v>
      </c>
      <c r="H528" s="170"/>
      <c r="I528" s="170"/>
      <c r="J528" s="218"/>
      <c r="K528" s="141"/>
      <c r="L528" s="168">
        <f>SUM(L517:L527)</f>
        <v>0</v>
      </c>
      <c r="M528" s="18"/>
      <c r="N528" s="170"/>
      <c r="O528" s="141"/>
      <c r="P528" s="168">
        <f>SUM(P517:P527)</f>
        <v>14635.2</v>
      </c>
      <c r="Q528" s="302"/>
      <c r="R528" s="18"/>
      <c r="S528" s="18"/>
      <c r="T528" s="18"/>
      <c r="U528" s="141"/>
      <c r="V528" s="18">
        <f>V519</f>
        <v>19685.7</v>
      </c>
      <c r="W528" s="141"/>
      <c r="X528" s="168">
        <f>SUM(X517:X527)</f>
        <v>400314.66000000003</v>
      </c>
      <c r="Y528" s="37">
        <f>G528+L528-P528-V528-X528</f>
        <v>0</v>
      </c>
      <c r="Z528" s="41"/>
      <c r="AA528" s="41"/>
      <c r="AB528" s="41"/>
      <c r="AC528" s="41"/>
      <c r="AD528" s="41"/>
      <c r="AE528" s="41"/>
      <c r="AF528" s="41"/>
      <c r="AG528" s="41"/>
      <c r="AH528" s="41"/>
      <c r="AI528" s="41"/>
      <c r="AJ528" s="41"/>
      <c r="AK528" s="41"/>
      <c r="AL528" s="41"/>
      <c r="AM528" s="41"/>
    </row>
    <row r="529" spans="1:39" s="43" customFormat="1" ht="28.5" customHeight="1">
      <c r="A529" s="729" t="s">
        <v>217</v>
      </c>
      <c r="B529" s="730"/>
      <c r="C529" s="730"/>
      <c r="D529" s="730"/>
      <c r="E529" s="730"/>
      <c r="F529" s="730"/>
      <c r="G529" s="730"/>
      <c r="H529" s="730"/>
      <c r="I529" s="730"/>
      <c r="J529" s="730"/>
      <c r="K529" s="730"/>
      <c r="L529" s="730"/>
      <c r="M529" s="730"/>
      <c r="N529" s="730"/>
      <c r="O529" s="730"/>
      <c r="P529" s="730"/>
      <c r="Q529" s="730"/>
      <c r="R529" s="730"/>
      <c r="S529" s="730"/>
      <c r="T529" s="730"/>
      <c r="U529" s="730"/>
      <c r="V529" s="730"/>
      <c r="W529" s="730"/>
      <c r="X529" s="731"/>
      <c r="Y529" s="37">
        <f t="shared" si="180"/>
        <v>0</v>
      </c>
    </row>
    <row r="530" spans="1:39" s="69" customFormat="1" ht="45.75" customHeight="1">
      <c r="A530" s="188">
        <v>1</v>
      </c>
      <c r="B530" s="189" t="s">
        <v>139</v>
      </c>
      <c r="C530" s="154" t="s">
        <v>29</v>
      </c>
      <c r="D530" s="154"/>
      <c r="E530" s="155">
        <v>8.92</v>
      </c>
      <c r="F530" s="95">
        <v>2970</v>
      </c>
      <c r="G530" s="99">
        <f t="shared" ref="G530:G708" si="235">F530*E530</f>
        <v>26492.400000000001</v>
      </c>
      <c r="H530" s="215"/>
      <c r="I530" s="215"/>
      <c r="J530" s="364"/>
      <c r="K530" s="154"/>
      <c r="L530" s="155"/>
      <c r="M530" s="98" t="s">
        <v>1014</v>
      </c>
      <c r="N530" s="215">
        <v>43447</v>
      </c>
      <c r="O530" s="95">
        <f t="shared" ref="O530:O718" si="236">F530+K530-W530</f>
        <v>0</v>
      </c>
      <c r="P530" s="99">
        <f t="shared" ref="P530:P718" si="237">O530*E530</f>
        <v>0</v>
      </c>
      <c r="Q530" s="95"/>
      <c r="R530" s="95"/>
      <c r="S530" s="95"/>
      <c r="T530" s="95"/>
      <c r="U530" s="95"/>
      <c r="V530" s="95"/>
      <c r="W530" s="95">
        <v>2970</v>
      </c>
      <c r="X530" s="99">
        <f t="shared" ref="X530:X718" si="238">W530*E530</f>
        <v>26492.400000000001</v>
      </c>
      <c r="Y530" s="74">
        <f t="shared" si="180"/>
        <v>0</v>
      </c>
      <c r="Z530" s="86"/>
      <c r="AA530" s="86"/>
      <c r="AB530" s="86"/>
      <c r="AC530" s="86"/>
      <c r="AD530" s="86"/>
      <c r="AE530" s="86"/>
      <c r="AF530" s="86"/>
      <c r="AG530" s="86"/>
      <c r="AH530" s="86"/>
      <c r="AI530" s="86"/>
      <c r="AJ530" s="86"/>
      <c r="AK530" s="86"/>
      <c r="AL530" s="86"/>
      <c r="AM530" s="86"/>
    </row>
    <row r="531" spans="1:39" s="69" customFormat="1" ht="44.25" customHeight="1">
      <c r="A531" s="188">
        <v>2</v>
      </c>
      <c r="B531" s="189" t="s">
        <v>139</v>
      </c>
      <c r="C531" s="154" t="s">
        <v>29</v>
      </c>
      <c r="D531" s="154"/>
      <c r="E531" s="155">
        <v>8.35</v>
      </c>
      <c r="F531" s="95">
        <v>2770</v>
      </c>
      <c r="G531" s="99">
        <f t="shared" si="235"/>
        <v>23129.5</v>
      </c>
      <c r="H531" s="215"/>
      <c r="I531" s="215"/>
      <c r="J531" s="364"/>
      <c r="K531" s="154"/>
      <c r="L531" s="155"/>
      <c r="M531" s="98" t="s">
        <v>1015</v>
      </c>
      <c r="N531" s="215">
        <v>43447</v>
      </c>
      <c r="O531" s="95">
        <f t="shared" si="236"/>
        <v>368</v>
      </c>
      <c r="P531" s="99">
        <f t="shared" si="237"/>
        <v>3072.7999999999997</v>
      </c>
      <c r="Q531" s="95"/>
      <c r="R531" s="95"/>
      <c r="S531" s="95"/>
      <c r="T531" s="95"/>
      <c r="U531" s="95"/>
      <c r="V531" s="95"/>
      <c r="W531" s="95">
        <v>2402</v>
      </c>
      <c r="X531" s="99">
        <f t="shared" si="238"/>
        <v>20056.7</v>
      </c>
      <c r="Y531" s="74">
        <f t="shared" si="180"/>
        <v>0</v>
      </c>
      <c r="Z531" s="86"/>
      <c r="AA531" s="86"/>
      <c r="AB531" s="86"/>
      <c r="AC531" s="86"/>
      <c r="AD531" s="86"/>
      <c r="AE531" s="86"/>
      <c r="AF531" s="86"/>
      <c r="AG531" s="86"/>
      <c r="AH531" s="86"/>
      <c r="AI531" s="86"/>
      <c r="AJ531" s="86"/>
      <c r="AK531" s="86"/>
      <c r="AL531" s="86"/>
      <c r="AM531" s="86"/>
    </row>
    <row r="532" spans="1:39" s="69" customFormat="1" ht="41.25" customHeight="1">
      <c r="A532" s="188">
        <v>3</v>
      </c>
      <c r="B532" s="189" t="s">
        <v>1065</v>
      </c>
      <c r="C532" s="154" t="s">
        <v>38</v>
      </c>
      <c r="D532" s="154"/>
      <c r="E532" s="155">
        <v>7.01</v>
      </c>
      <c r="F532" s="95">
        <v>1200</v>
      </c>
      <c r="G532" s="99">
        <f t="shared" si="235"/>
        <v>8412</v>
      </c>
      <c r="H532" s="215"/>
      <c r="I532" s="215"/>
      <c r="J532" s="364"/>
      <c r="K532" s="154"/>
      <c r="L532" s="155"/>
      <c r="M532" s="98" t="s">
        <v>1015</v>
      </c>
      <c r="N532" s="215">
        <v>43447</v>
      </c>
      <c r="O532" s="95">
        <f t="shared" si="236"/>
        <v>19</v>
      </c>
      <c r="P532" s="99">
        <f t="shared" si="237"/>
        <v>133.19</v>
      </c>
      <c r="Q532" s="95"/>
      <c r="R532" s="95"/>
      <c r="S532" s="95"/>
      <c r="T532" s="95"/>
      <c r="U532" s="95"/>
      <c r="V532" s="95"/>
      <c r="W532" s="95">
        <v>1181</v>
      </c>
      <c r="X532" s="99">
        <f t="shared" si="238"/>
        <v>8278.81</v>
      </c>
      <c r="Y532" s="74">
        <f t="shared" si="180"/>
        <v>0</v>
      </c>
      <c r="Z532" s="64"/>
      <c r="AA532" s="64"/>
      <c r="AB532" s="64"/>
      <c r="AC532" s="64"/>
      <c r="AD532" s="64"/>
      <c r="AE532" s="64"/>
      <c r="AF532" s="64"/>
      <c r="AG532" s="64"/>
      <c r="AH532" s="64"/>
      <c r="AI532" s="64"/>
      <c r="AJ532" s="64"/>
      <c r="AK532" s="64"/>
      <c r="AL532" s="64"/>
      <c r="AM532" s="64"/>
    </row>
    <row r="533" spans="1:39" s="69" customFormat="1" ht="42" customHeight="1">
      <c r="A533" s="188">
        <v>4</v>
      </c>
      <c r="B533" s="189" t="s">
        <v>1066</v>
      </c>
      <c r="C533" s="154" t="s">
        <v>38</v>
      </c>
      <c r="D533" s="154"/>
      <c r="E533" s="155">
        <v>8.16</v>
      </c>
      <c r="F533" s="95">
        <v>414</v>
      </c>
      <c r="G533" s="99">
        <f t="shared" si="235"/>
        <v>3378.2400000000002</v>
      </c>
      <c r="H533" s="215"/>
      <c r="I533" s="215"/>
      <c r="J533" s="364"/>
      <c r="K533" s="154"/>
      <c r="L533" s="155"/>
      <c r="M533" s="98" t="s">
        <v>1015</v>
      </c>
      <c r="N533" s="215">
        <v>43447</v>
      </c>
      <c r="O533" s="95">
        <f t="shared" si="236"/>
        <v>116</v>
      </c>
      <c r="P533" s="99">
        <f t="shared" si="237"/>
        <v>946.56000000000006</v>
      </c>
      <c r="Q533" s="95"/>
      <c r="R533" s="95"/>
      <c r="S533" s="95"/>
      <c r="T533" s="95"/>
      <c r="U533" s="95"/>
      <c r="V533" s="95"/>
      <c r="W533" s="95">
        <v>298</v>
      </c>
      <c r="X533" s="99">
        <f t="shared" si="238"/>
        <v>2431.6799999999998</v>
      </c>
      <c r="Y533" s="74">
        <f t="shared" si="180"/>
        <v>0</v>
      </c>
      <c r="Z533" s="64"/>
      <c r="AA533" s="64"/>
      <c r="AB533" s="64"/>
      <c r="AC533" s="64"/>
      <c r="AD533" s="64"/>
      <c r="AE533" s="64"/>
      <c r="AF533" s="64"/>
      <c r="AG533" s="64"/>
      <c r="AH533" s="64"/>
      <c r="AI533" s="64"/>
      <c r="AJ533" s="64"/>
      <c r="AK533" s="64"/>
      <c r="AL533" s="64"/>
      <c r="AM533" s="64"/>
    </row>
    <row r="534" spans="1:39" s="69" customFormat="1" ht="41.25" customHeight="1">
      <c r="A534" s="188">
        <v>5</v>
      </c>
      <c r="B534" s="189" t="s">
        <v>1067</v>
      </c>
      <c r="C534" s="154" t="s">
        <v>29</v>
      </c>
      <c r="D534" s="154"/>
      <c r="E534" s="155">
        <v>5.44</v>
      </c>
      <c r="F534" s="154">
        <v>7290</v>
      </c>
      <c r="G534" s="99">
        <f t="shared" si="235"/>
        <v>39657.600000000006</v>
      </c>
      <c r="H534" s="215"/>
      <c r="I534" s="215"/>
      <c r="J534" s="364"/>
      <c r="K534" s="154"/>
      <c r="L534" s="155"/>
      <c r="M534" s="98" t="s">
        <v>1016</v>
      </c>
      <c r="N534" s="215">
        <v>44090</v>
      </c>
      <c r="O534" s="95">
        <f t="shared" si="236"/>
        <v>0</v>
      </c>
      <c r="P534" s="99">
        <f t="shared" si="237"/>
        <v>0</v>
      </c>
      <c r="Q534" s="95"/>
      <c r="R534" s="95"/>
      <c r="S534" s="95"/>
      <c r="T534" s="95"/>
      <c r="U534" s="95"/>
      <c r="V534" s="95"/>
      <c r="W534" s="154">
        <v>7290</v>
      </c>
      <c r="X534" s="99">
        <f t="shared" si="238"/>
        <v>39657.600000000006</v>
      </c>
      <c r="Y534" s="74">
        <f t="shared" si="180"/>
        <v>0</v>
      </c>
      <c r="Z534" s="64"/>
      <c r="AA534" s="64"/>
      <c r="AB534" s="64"/>
      <c r="AC534" s="64"/>
      <c r="AD534" s="64"/>
      <c r="AE534" s="64"/>
      <c r="AF534" s="64"/>
      <c r="AG534" s="64"/>
      <c r="AH534" s="64"/>
      <c r="AI534" s="64"/>
      <c r="AJ534" s="64"/>
      <c r="AK534" s="64"/>
      <c r="AL534" s="64"/>
      <c r="AM534" s="64"/>
    </row>
    <row r="535" spans="1:39" s="69" customFormat="1" ht="38.25" customHeight="1">
      <c r="A535" s="188">
        <v>6</v>
      </c>
      <c r="B535" s="189" t="s">
        <v>1068</v>
      </c>
      <c r="C535" s="154" t="s">
        <v>0</v>
      </c>
      <c r="D535" s="154"/>
      <c r="E535" s="155">
        <v>7.49</v>
      </c>
      <c r="F535" s="154">
        <v>2008</v>
      </c>
      <c r="G535" s="99">
        <f t="shared" si="235"/>
        <v>15039.92</v>
      </c>
      <c r="H535" s="215"/>
      <c r="I535" s="215"/>
      <c r="J535" s="364"/>
      <c r="K535" s="154"/>
      <c r="L535" s="155"/>
      <c r="M535" s="98" t="s">
        <v>1017</v>
      </c>
      <c r="N535" s="215">
        <v>44096</v>
      </c>
      <c r="O535" s="95">
        <f t="shared" si="236"/>
        <v>28</v>
      </c>
      <c r="P535" s="99">
        <f t="shared" si="237"/>
        <v>209.72</v>
      </c>
      <c r="Q535" s="95"/>
      <c r="R535" s="95"/>
      <c r="S535" s="95"/>
      <c r="T535" s="95"/>
      <c r="U535" s="95"/>
      <c r="V535" s="95"/>
      <c r="W535" s="154">
        <v>1980</v>
      </c>
      <c r="X535" s="99">
        <f t="shared" si="238"/>
        <v>14830.2</v>
      </c>
      <c r="Y535" s="74">
        <f t="shared" si="180"/>
        <v>0</v>
      </c>
      <c r="Z535" s="64"/>
      <c r="AA535" s="64"/>
      <c r="AB535" s="64"/>
      <c r="AC535" s="64"/>
      <c r="AD535" s="64"/>
      <c r="AE535" s="64"/>
      <c r="AF535" s="64"/>
      <c r="AG535" s="64"/>
      <c r="AH535" s="64"/>
      <c r="AI535" s="64"/>
      <c r="AJ535" s="64"/>
      <c r="AK535" s="64"/>
      <c r="AL535" s="64"/>
      <c r="AM535" s="64"/>
    </row>
    <row r="536" spans="1:39" s="69" customFormat="1" ht="37.5" customHeight="1">
      <c r="A536" s="188">
        <v>7</v>
      </c>
      <c r="B536" s="189" t="s">
        <v>1069</v>
      </c>
      <c r="C536" s="154" t="s">
        <v>38</v>
      </c>
      <c r="D536" s="154"/>
      <c r="E536" s="155">
        <v>10.7</v>
      </c>
      <c r="F536" s="154">
        <v>990</v>
      </c>
      <c r="G536" s="99">
        <f t="shared" si="235"/>
        <v>10593</v>
      </c>
      <c r="H536" s="215"/>
      <c r="I536" s="215"/>
      <c r="J536" s="364"/>
      <c r="K536" s="154"/>
      <c r="L536" s="155"/>
      <c r="M536" s="98" t="s">
        <v>1017</v>
      </c>
      <c r="N536" s="215">
        <v>44096</v>
      </c>
      <c r="O536" s="95">
        <f t="shared" si="236"/>
        <v>0</v>
      </c>
      <c r="P536" s="99">
        <f t="shared" si="237"/>
        <v>0</v>
      </c>
      <c r="Q536" s="95"/>
      <c r="R536" s="95"/>
      <c r="S536" s="95"/>
      <c r="T536" s="95"/>
      <c r="U536" s="95"/>
      <c r="V536" s="95"/>
      <c r="W536" s="154">
        <v>990</v>
      </c>
      <c r="X536" s="99">
        <f t="shared" si="238"/>
        <v>10593</v>
      </c>
      <c r="Y536" s="74">
        <f t="shared" si="180"/>
        <v>0</v>
      </c>
      <c r="Z536" s="64"/>
      <c r="AA536" s="64"/>
      <c r="AB536" s="64"/>
      <c r="AC536" s="64"/>
      <c r="AD536" s="64"/>
      <c r="AE536" s="64"/>
      <c r="AF536" s="64"/>
      <c r="AG536" s="64"/>
      <c r="AH536" s="64"/>
      <c r="AI536" s="64"/>
      <c r="AJ536" s="64"/>
      <c r="AK536" s="64"/>
      <c r="AL536" s="64"/>
      <c r="AM536" s="64"/>
    </row>
    <row r="537" spans="1:39" s="69" customFormat="1" ht="33" customHeight="1">
      <c r="A537" s="188">
        <v>8</v>
      </c>
      <c r="B537" s="257" t="s">
        <v>1070</v>
      </c>
      <c r="C537" s="93" t="s">
        <v>38</v>
      </c>
      <c r="D537" s="93"/>
      <c r="E537" s="155">
        <v>9.6300000000000008</v>
      </c>
      <c r="F537" s="93" t="s">
        <v>1910</v>
      </c>
      <c r="G537" s="99">
        <f t="shared" si="235"/>
        <v>48458.16</v>
      </c>
      <c r="H537" s="215"/>
      <c r="I537" s="215"/>
      <c r="J537" s="93"/>
      <c r="K537" s="93"/>
      <c r="L537" s="155"/>
      <c r="M537" s="98" t="s">
        <v>1017</v>
      </c>
      <c r="N537" s="215">
        <v>44096</v>
      </c>
      <c r="O537" s="258">
        <f t="shared" si="236"/>
        <v>229</v>
      </c>
      <c r="P537" s="99">
        <f t="shared" si="237"/>
        <v>2205.27</v>
      </c>
      <c r="Q537" s="258"/>
      <c r="R537" s="258"/>
      <c r="S537" s="258"/>
      <c r="T537" s="258"/>
      <c r="U537" s="258"/>
      <c r="V537" s="258"/>
      <c r="W537" s="93" t="s">
        <v>1968</v>
      </c>
      <c r="X537" s="99">
        <f t="shared" si="238"/>
        <v>46252.890000000007</v>
      </c>
      <c r="Y537" s="74">
        <f t="shared" si="180"/>
        <v>0</v>
      </c>
      <c r="Z537" s="64"/>
      <c r="AA537" s="64"/>
      <c r="AB537" s="64"/>
      <c r="AC537" s="64"/>
      <c r="AD537" s="64"/>
      <c r="AE537" s="64"/>
      <c r="AF537" s="64"/>
      <c r="AG537" s="64"/>
      <c r="AH537" s="64"/>
      <c r="AI537" s="64"/>
      <c r="AJ537" s="64"/>
      <c r="AK537" s="64"/>
      <c r="AL537" s="64"/>
      <c r="AM537" s="64"/>
    </row>
    <row r="538" spans="1:39" s="69" customFormat="1" ht="31.5" customHeight="1">
      <c r="A538" s="188">
        <v>9</v>
      </c>
      <c r="B538" s="257" t="s">
        <v>1069</v>
      </c>
      <c r="C538" s="93" t="s">
        <v>38</v>
      </c>
      <c r="D538" s="93"/>
      <c r="E538" s="155">
        <v>9.51</v>
      </c>
      <c r="F538" s="93">
        <v>6000</v>
      </c>
      <c r="G538" s="99">
        <f t="shared" si="235"/>
        <v>57060</v>
      </c>
      <c r="H538" s="215"/>
      <c r="I538" s="215"/>
      <c r="J538" s="93"/>
      <c r="K538" s="93"/>
      <c r="L538" s="155"/>
      <c r="M538" s="98" t="s">
        <v>1018</v>
      </c>
      <c r="N538" s="215">
        <v>44193</v>
      </c>
      <c r="O538" s="258">
        <f t="shared" si="236"/>
        <v>0</v>
      </c>
      <c r="P538" s="99">
        <f t="shared" si="237"/>
        <v>0</v>
      </c>
      <c r="Q538" s="258"/>
      <c r="R538" s="258"/>
      <c r="S538" s="258"/>
      <c r="T538" s="258"/>
      <c r="U538" s="258"/>
      <c r="V538" s="258"/>
      <c r="W538" s="93">
        <v>6000</v>
      </c>
      <c r="X538" s="99">
        <f t="shared" si="238"/>
        <v>57060</v>
      </c>
      <c r="Y538" s="74">
        <f t="shared" si="180"/>
        <v>0</v>
      </c>
      <c r="Z538" s="64"/>
      <c r="AA538" s="64"/>
      <c r="AB538" s="64"/>
      <c r="AC538" s="64"/>
      <c r="AD538" s="64"/>
      <c r="AE538" s="64"/>
      <c r="AF538" s="64"/>
      <c r="AG538" s="64"/>
      <c r="AH538" s="64"/>
      <c r="AI538" s="64"/>
      <c r="AJ538" s="64"/>
      <c r="AK538" s="64"/>
      <c r="AL538" s="64"/>
      <c r="AM538" s="64"/>
    </row>
    <row r="539" spans="1:39" s="69" customFormat="1" ht="48" customHeight="1">
      <c r="A539" s="188">
        <v>10</v>
      </c>
      <c r="B539" s="257" t="s">
        <v>1352</v>
      </c>
      <c r="C539" s="95" t="s">
        <v>0</v>
      </c>
      <c r="D539" s="99"/>
      <c r="E539" s="99">
        <v>4689650</v>
      </c>
      <c r="F539" s="93" t="s">
        <v>241</v>
      </c>
      <c r="G539" s="94">
        <f t="shared" si="235"/>
        <v>4689650</v>
      </c>
      <c r="H539" s="96"/>
      <c r="I539" s="96">
        <v>44182</v>
      </c>
      <c r="J539" s="196" t="s">
        <v>1353</v>
      </c>
      <c r="K539" s="94"/>
      <c r="L539" s="94"/>
      <c r="M539" s="196" t="s">
        <v>449</v>
      </c>
      <c r="N539" s="96">
        <v>44154</v>
      </c>
      <c r="O539" s="258">
        <f t="shared" si="236"/>
        <v>0</v>
      </c>
      <c r="P539" s="99">
        <f t="shared" si="237"/>
        <v>0</v>
      </c>
      <c r="Q539" s="258"/>
      <c r="R539" s="258"/>
      <c r="S539" s="258"/>
      <c r="T539" s="258"/>
      <c r="U539" s="258"/>
      <c r="V539" s="258"/>
      <c r="W539" s="93" t="s">
        <v>241</v>
      </c>
      <c r="X539" s="99">
        <f t="shared" si="238"/>
        <v>4689650</v>
      </c>
      <c r="Y539" s="74">
        <f t="shared" si="180"/>
        <v>0</v>
      </c>
      <c r="Z539" s="64"/>
      <c r="AA539" s="64"/>
      <c r="AB539" s="64"/>
      <c r="AC539" s="64"/>
      <c r="AD539" s="64"/>
      <c r="AE539" s="64"/>
      <c r="AF539" s="64"/>
      <c r="AG539" s="64"/>
      <c r="AH539" s="64"/>
      <c r="AI539" s="64"/>
      <c r="AJ539" s="64"/>
      <c r="AK539" s="64"/>
      <c r="AL539" s="64"/>
      <c r="AM539" s="64"/>
    </row>
    <row r="540" spans="1:39" s="69" customFormat="1" ht="48" customHeight="1">
      <c r="A540" s="188">
        <v>11</v>
      </c>
      <c r="B540" s="257" t="s">
        <v>1354</v>
      </c>
      <c r="C540" s="95" t="s">
        <v>0</v>
      </c>
      <c r="D540" s="99"/>
      <c r="E540" s="99">
        <v>4098100</v>
      </c>
      <c r="F540" s="93" t="s">
        <v>861</v>
      </c>
      <c r="G540" s="94">
        <f t="shared" si="235"/>
        <v>16392400</v>
      </c>
      <c r="H540" s="96"/>
      <c r="I540" s="96">
        <v>44168</v>
      </c>
      <c r="J540" s="196" t="s">
        <v>1355</v>
      </c>
      <c r="K540" s="94"/>
      <c r="L540" s="94"/>
      <c r="M540" s="196" t="s">
        <v>449</v>
      </c>
      <c r="N540" s="96">
        <v>44154</v>
      </c>
      <c r="O540" s="258">
        <f t="shared" si="236"/>
        <v>0</v>
      </c>
      <c r="P540" s="99">
        <f t="shared" si="237"/>
        <v>0</v>
      </c>
      <c r="Q540" s="258"/>
      <c r="R540" s="258"/>
      <c r="S540" s="258"/>
      <c r="T540" s="258"/>
      <c r="U540" s="258"/>
      <c r="V540" s="258"/>
      <c r="W540" s="93" t="s">
        <v>861</v>
      </c>
      <c r="X540" s="99">
        <f t="shared" si="238"/>
        <v>16392400</v>
      </c>
      <c r="Y540" s="74">
        <f t="shared" si="180"/>
        <v>0</v>
      </c>
      <c r="Z540" s="64"/>
      <c r="AA540" s="64"/>
      <c r="AB540" s="64"/>
      <c r="AC540" s="64"/>
      <c r="AD540" s="64"/>
      <c r="AE540" s="64"/>
      <c r="AF540" s="64"/>
      <c r="AG540" s="64"/>
      <c r="AH540" s="64"/>
      <c r="AI540" s="64"/>
      <c r="AJ540" s="64"/>
      <c r="AK540" s="64"/>
      <c r="AL540" s="64"/>
      <c r="AM540" s="64"/>
    </row>
    <row r="541" spans="1:39" s="69" customFormat="1" ht="48.75" customHeight="1">
      <c r="A541" s="188">
        <v>12</v>
      </c>
      <c r="B541" s="189" t="s">
        <v>1356</v>
      </c>
      <c r="C541" s="154" t="s">
        <v>0</v>
      </c>
      <c r="D541" s="154">
        <v>1907718</v>
      </c>
      <c r="E541" s="155">
        <v>3191.81</v>
      </c>
      <c r="F541" s="93" t="s">
        <v>1911</v>
      </c>
      <c r="G541" s="94">
        <f t="shared" si="235"/>
        <v>379825.39</v>
      </c>
      <c r="H541" s="215">
        <v>44743</v>
      </c>
      <c r="I541" s="215">
        <v>43812</v>
      </c>
      <c r="J541" s="94" t="s">
        <v>1357</v>
      </c>
      <c r="K541" s="94"/>
      <c r="L541" s="94"/>
      <c r="M541" s="94" t="s">
        <v>843</v>
      </c>
      <c r="N541" s="215">
        <v>43808</v>
      </c>
      <c r="O541" s="258">
        <f t="shared" si="236"/>
        <v>23</v>
      </c>
      <c r="P541" s="99">
        <f t="shared" si="237"/>
        <v>73411.63</v>
      </c>
      <c r="Q541" s="258"/>
      <c r="R541" s="258"/>
      <c r="S541" s="258"/>
      <c r="T541" s="258"/>
      <c r="U541" s="258"/>
      <c r="V541" s="258"/>
      <c r="W541" s="93" t="s">
        <v>1969</v>
      </c>
      <c r="X541" s="99">
        <f t="shared" si="238"/>
        <v>306413.76</v>
      </c>
      <c r="Y541" s="74">
        <f t="shared" si="180"/>
        <v>0</v>
      </c>
      <c r="Z541" s="64"/>
      <c r="AA541" s="64"/>
      <c r="AB541" s="64"/>
      <c r="AC541" s="64"/>
      <c r="AD541" s="64"/>
      <c r="AE541" s="64"/>
      <c r="AF541" s="64"/>
      <c r="AG541" s="64"/>
      <c r="AH541" s="64"/>
      <c r="AI541" s="64"/>
      <c r="AJ541" s="64"/>
      <c r="AK541" s="64"/>
      <c r="AL541" s="64"/>
      <c r="AM541" s="64"/>
    </row>
    <row r="542" spans="1:39" s="69" customFormat="1" ht="27.75" customHeight="1">
      <c r="A542" s="188">
        <v>13</v>
      </c>
      <c r="B542" s="257" t="s">
        <v>1358</v>
      </c>
      <c r="C542" s="95" t="s">
        <v>0</v>
      </c>
      <c r="D542" s="99" t="s">
        <v>1359</v>
      </c>
      <c r="E542" s="99">
        <v>27978.36</v>
      </c>
      <c r="F542" s="93" t="s">
        <v>279</v>
      </c>
      <c r="G542" s="94">
        <f t="shared" si="235"/>
        <v>559567.19999999995</v>
      </c>
      <c r="H542" s="96">
        <v>44858</v>
      </c>
      <c r="I542" s="96">
        <v>44182</v>
      </c>
      <c r="J542" s="196" t="s">
        <v>1360</v>
      </c>
      <c r="K542" s="94"/>
      <c r="L542" s="94"/>
      <c r="M542" s="196" t="s">
        <v>450</v>
      </c>
      <c r="N542" s="96">
        <v>44154</v>
      </c>
      <c r="O542" s="258">
        <f t="shared" si="236"/>
        <v>0</v>
      </c>
      <c r="P542" s="99">
        <f t="shared" si="237"/>
        <v>0</v>
      </c>
      <c r="Q542" s="258"/>
      <c r="R542" s="258"/>
      <c r="S542" s="258"/>
      <c r="T542" s="258"/>
      <c r="U542" s="258"/>
      <c r="V542" s="258"/>
      <c r="W542" s="93" t="s">
        <v>279</v>
      </c>
      <c r="X542" s="99">
        <f t="shared" si="238"/>
        <v>559567.19999999995</v>
      </c>
      <c r="Y542" s="74">
        <f t="shared" si="180"/>
        <v>0</v>
      </c>
      <c r="Z542" s="64"/>
      <c r="AA542" s="64"/>
      <c r="AB542" s="64"/>
      <c r="AC542" s="64"/>
      <c r="AD542" s="64"/>
      <c r="AE542" s="64"/>
      <c r="AF542" s="64"/>
      <c r="AG542" s="64"/>
      <c r="AH542" s="64"/>
      <c r="AI542" s="64"/>
      <c r="AJ542" s="64"/>
      <c r="AK542" s="64"/>
      <c r="AL542" s="64"/>
      <c r="AM542" s="64"/>
    </row>
    <row r="543" spans="1:39" s="69" customFormat="1" ht="47.25" customHeight="1">
      <c r="A543" s="188">
        <v>14</v>
      </c>
      <c r="B543" s="257" t="s">
        <v>1361</v>
      </c>
      <c r="C543" s="95" t="s">
        <v>0</v>
      </c>
      <c r="D543" s="99"/>
      <c r="E543" s="99">
        <v>2953.2</v>
      </c>
      <c r="F543" s="93" t="s">
        <v>1912</v>
      </c>
      <c r="G543" s="94">
        <f t="shared" si="235"/>
        <v>274647.59999999998</v>
      </c>
      <c r="H543" s="96"/>
      <c r="I543" s="96">
        <v>44174</v>
      </c>
      <c r="J543" s="196" t="s">
        <v>1362</v>
      </c>
      <c r="K543" s="94"/>
      <c r="L543" s="94"/>
      <c r="M543" s="196" t="s">
        <v>449</v>
      </c>
      <c r="N543" s="96">
        <v>44154</v>
      </c>
      <c r="O543" s="258">
        <f t="shared" si="236"/>
        <v>43</v>
      </c>
      <c r="P543" s="99">
        <f t="shared" si="237"/>
        <v>126987.59999999999</v>
      </c>
      <c r="Q543" s="258"/>
      <c r="R543" s="258"/>
      <c r="S543" s="258"/>
      <c r="T543" s="258"/>
      <c r="U543" s="258"/>
      <c r="V543" s="258"/>
      <c r="W543" s="93" t="s">
        <v>1970</v>
      </c>
      <c r="X543" s="99">
        <f t="shared" si="238"/>
        <v>147660</v>
      </c>
      <c r="Y543" s="74">
        <f t="shared" si="180"/>
        <v>0</v>
      </c>
      <c r="Z543" s="64"/>
      <c r="AA543" s="64"/>
      <c r="AB543" s="64"/>
      <c r="AC543" s="64"/>
      <c r="AD543" s="64"/>
      <c r="AE543" s="64"/>
      <c r="AF543" s="64"/>
      <c r="AG543" s="64"/>
      <c r="AH543" s="64"/>
      <c r="AI543" s="64"/>
      <c r="AJ543" s="64"/>
      <c r="AK543" s="64"/>
      <c r="AL543" s="64"/>
      <c r="AM543" s="64"/>
    </row>
    <row r="544" spans="1:39" s="69" customFormat="1" ht="48" customHeight="1">
      <c r="A544" s="188">
        <v>15</v>
      </c>
      <c r="B544" s="189" t="s">
        <v>1363</v>
      </c>
      <c r="C544" s="154" t="s">
        <v>0</v>
      </c>
      <c r="D544" s="154" t="s">
        <v>846</v>
      </c>
      <c r="E544" s="155">
        <v>15889.5</v>
      </c>
      <c r="F544" s="93" t="s">
        <v>880</v>
      </c>
      <c r="G544" s="94">
        <f t="shared" si="235"/>
        <v>413127</v>
      </c>
      <c r="H544" s="215">
        <v>45174</v>
      </c>
      <c r="I544" s="215">
        <v>43816</v>
      </c>
      <c r="J544" s="94" t="s">
        <v>1364</v>
      </c>
      <c r="K544" s="94"/>
      <c r="L544" s="94"/>
      <c r="M544" s="94" t="s">
        <v>843</v>
      </c>
      <c r="N544" s="215">
        <v>43808</v>
      </c>
      <c r="O544" s="258">
        <f t="shared" si="236"/>
        <v>0</v>
      </c>
      <c r="P544" s="99">
        <f t="shared" si="237"/>
        <v>0</v>
      </c>
      <c r="Q544" s="258"/>
      <c r="R544" s="258"/>
      <c r="S544" s="258"/>
      <c r="T544" s="258"/>
      <c r="U544" s="258"/>
      <c r="V544" s="258"/>
      <c r="W544" s="93" t="s">
        <v>880</v>
      </c>
      <c r="X544" s="99">
        <f t="shared" si="238"/>
        <v>413127</v>
      </c>
      <c r="Y544" s="74">
        <f t="shared" si="180"/>
        <v>0</v>
      </c>
      <c r="Z544" s="64"/>
      <c r="AA544" s="64"/>
      <c r="AB544" s="64"/>
      <c r="AC544" s="64"/>
      <c r="AD544" s="64"/>
      <c r="AE544" s="64"/>
      <c r="AF544" s="64"/>
      <c r="AG544" s="64"/>
      <c r="AH544" s="64"/>
      <c r="AI544" s="64"/>
      <c r="AJ544" s="64"/>
      <c r="AK544" s="64"/>
      <c r="AL544" s="64"/>
      <c r="AM544" s="64"/>
    </row>
    <row r="545" spans="1:39" s="69" customFormat="1" ht="64.5" customHeight="1">
      <c r="A545" s="188">
        <v>16</v>
      </c>
      <c r="B545" s="189" t="s">
        <v>1365</v>
      </c>
      <c r="C545" s="154" t="s">
        <v>0</v>
      </c>
      <c r="D545" s="154" t="s">
        <v>1366</v>
      </c>
      <c r="E545" s="155">
        <v>20843.599999999999</v>
      </c>
      <c r="F545" s="93" t="s">
        <v>863</v>
      </c>
      <c r="G545" s="94">
        <f t="shared" si="235"/>
        <v>937961.99999999988</v>
      </c>
      <c r="H545" s="215">
        <v>45546</v>
      </c>
      <c r="I545" s="215">
        <v>43816</v>
      </c>
      <c r="J545" s="94" t="s">
        <v>1364</v>
      </c>
      <c r="K545" s="94"/>
      <c r="L545" s="94"/>
      <c r="M545" s="94" t="s">
        <v>843</v>
      </c>
      <c r="N545" s="215">
        <v>43808</v>
      </c>
      <c r="O545" s="258">
        <f t="shared" si="236"/>
        <v>0</v>
      </c>
      <c r="P545" s="99">
        <f t="shared" si="237"/>
        <v>0</v>
      </c>
      <c r="Q545" s="258"/>
      <c r="R545" s="258"/>
      <c r="S545" s="258"/>
      <c r="T545" s="258"/>
      <c r="U545" s="258"/>
      <c r="V545" s="258"/>
      <c r="W545" s="93" t="s">
        <v>863</v>
      </c>
      <c r="X545" s="99">
        <f t="shared" si="238"/>
        <v>937961.99999999988</v>
      </c>
      <c r="Y545" s="74">
        <f t="shared" si="180"/>
        <v>0</v>
      </c>
      <c r="Z545" s="64"/>
      <c r="AA545" s="64"/>
      <c r="AB545" s="64"/>
      <c r="AC545" s="64"/>
      <c r="AD545" s="64"/>
      <c r="AE545" s="64"/>
      <c r="AF545" s="64"/>
      <c r="AG545" s="64"/>
      <c r="AH545" s="64"/>
      <c r="AI545" s="64"/>
      <c r="AJ545" s="64"/>
      <c r="AK545" s="64"/>
      <c r="AL545" s="64"/>
      <c r="AM545" s="64"/>
    </row>
    <row r="546" spans="1:39" s="69" customFormat="1" ht="57" customHeight="1">
      <c r="A546" s="188">
        <v>17</v>
      </c>
      <c r="B546" s="189" t="s">
        <v>1367</v>
      </c>
      <c r="C546" s="154" t="s">
        <v>0</v>
      </c>
      <c r="D546" s="154" t="s">
        <v>1368</v>
      </c>
      <c r="E546" s="155">
        <v>22470</v>
      </c>
      <c r="F546" s="93" t="s">
        <v>1778</v>
      </c>
      <c r="G546" s="94">
        <f t="shared" si="235"/>
        <v>1258320</v>
      </c>
      <c r="H546" s="215">
        <v>45518</v>
      </c>
      <c r="I546" s="215">
        <v>43816</v>
      </c>
      <c r="J546" s="94" t="s">
        <v>1364</v>
      </c>
      <c r="K546" s="94"/>
      <c r="L546" s="94"/>
      <c r="M546" s="94" t="s">
        <v>843</v>
      </c>
      <c r="N546" s="215">
        <v>43808</v>
      </c>
      <c r="O546" s="258">
        <f t="shared" si="236"/>
        <v>1</v>
      </c>
      <c r="P546" s="99">
        <f t="shared" si="237"/>
        <v>22470</v>
      </c>
      <c r="Q546" s="258"/>
      <c r="R546" s="258"/>
      <c r="S546" s="258"/>
      <c r="T546" s="258"/>
      <c r="U546" s="258"/>
      <c r="V546" s="258"/>
      <c r="W546" s="93" t="s">
        <v>1915</v>
      </c>
      <c r="X546" s="99">
        <f t="shared" si="238"/>
        <v>1235850</v>
      </c>
      <c r="Y546" s="74">
        <f t="shared" si="180"/>
        <v>0</v>
      </c>
      <c r="Z546" s="64"/>
      <c r="AA546" s="64"/>
      <c r="AB546" s="64"/>
      <c r="AC546" s="64"/>
      <c r="AD546" s="64"/>
      <c r="AE546" s="64"/>
      <c r="AF546" s="64"/>
      <c r="AG546" s="64"/>
      <c r="AH546" s="64"/>
      <c r="AI546" s="64"/>
      <c r="AJ546" s="64"/>
      <c r="AK546" s="64"/>
      <c r="AL546" s="64"/>
      <c r="AM546" s="64"/>
    </row>
    <row r="547" spans="1:39" s="69" customFormat="1" ht="47.25" customHeight="1">
      <c r="A547" s="188">
        <v>18</v>
      </c>
      <c r="B547" s="189" t="s">
        <v>1369</v>
      </c>
      <c r="C547" s="154" t="s">
        <v>0</v>
      </c>
      <c r="D547" s="154" t="s">
        <v>1370</v>
      </c>
      <c r="E547" s="155">
        <v>63665</v>
      </c>
      <c r="F547" s="93" t="s">
        <v>437</v>
      </c>
      <c r="G547" s="94">
        <f t="shared" si="235"/>
        <v>1909950</v>
      </c>
      <c r="H547" s="215">
        <v>45128</v>
      </c>
      <c r="I547" s="215">
        <v>43816</v>
      </c>
      <c r="J547" s="94" t="s">
        <v>1364</v>
      </c>
      <c r="K547" s="94"/>
      <c r="L547" s="94"/>
      <c r="M547" s="94" t="s">
        <v>843</v>
      </c>
      <c r="N547" s="215">
        <v>43808</v>
      </c>
      <c r="O547" s="258">
        <f t="shared" si="236"/>
        <v>2</v>
      </c>
      <c r="P547" s="99">
        <f t="shared" si="237"/>
        <v>127330</v>
      </c>
      <c r="Q547" s="258"/>
      <c r="R547" s="258"/>
      <c r="S547" s="258"/>
      <c r="T547" s="258"/>
      <c r="U547" s="258"/>
      <c r="V547" s="258"/>
      <c r="W547" s="93" t="s">
        <v>1029</v>
      </c>
      <c r="X547" s="99">
        <f t="shared" si="238"/>
        <v>1782620</v>
      </c>
      <c r="Y547" s="74">
        <f t="shared" si="180"/>
        <v>0</v>
      </c>
      <c r="Z547" s="64"/>
      <c r="AA547" s="64"/>
      <c r="AB547" s="64"/>
      <c r="AC547" s="64"/>
      <c r="AD547" s="64"/>
      <c r="AE547" s="64"/>
      <c r="AF547" s="64"/>
      <c r="AG547" s="64"/>
      <c r="AH547" s="64"/>
      <c r="AI547" s="64"/>
      <c r="AJ547" s="64"/>
      <c r="AK547" s="64"/>
      <c r="AL547" s="64"/>
      <c r="AM547" s="64"/>
    </row>
    <row r="548" spans="1:39" s="69" customFormat="1" ht="44.25" customHeight="1">
      <c r="A548" s="188">
        <v>19</v>
      </c>
      <c r="B548" s="257" t="s">
        <v>1371</v>
      </c>
      <c r="C548" s="95" t="s">
        <v>0</v>
      </c>
      <c r="D548" s="99"/>
      <c r="E548" s="99">
        <v>898.8</v>
      </c>
      <c r="F548" s="93" t="s">
        <v>237</v>
      </c>
      <c r="G548" s="94">
        <f t="shared" si="235"/>
        <v>13482</v>
      </c>
      <c r="H548" s="96"/>
      <c r="I548" s="96">
        <v>44167</v>
      </c>
      <c r="J548" s="196" t="s">
        <v>1372</v>
      </c>
      <c r="K548" s="94"/>
      <c r="L548" s="94"/>
      <c r="M548" s="196" t="s">
        <v>449</v>
      </c>
      <c r="N548" s="96">
        <v>44154</v>
      </c>
      <c r="O548" s="258">
        <f t="shared" si="236"/>
        <v>1</v>
      </c>
      <c r="P548" s="99">
        <f t="shared" si="237"/>
        <v>898.8</v>
      </c>
      <c r="Q548" s="258"/>
      <c r="R548" s="258"/>
      <c r="S548" s="258"/>
      <c r="T548" s="258"/>
      <c r="U548" s="258"/>
      <c r="V548" s="258"/>
      <c r="W548" s="93" t="s">
        <v>240</v>
      </c>
      <c r="X548" s="99">
        <f t="shared" si="238"/>
        <v>12583.199999999999</v>
      </c>
      <c r="Y548" s="74">
        <f t="shared" si="180"/>
        <v>0</v>
      </c>
      <c r="Z548" s="64"/>
      <c r="AA548" s="64"/>
      <c r="AB548" s="64"/>
      <c r="AC548" s="64"/>
      <c r="AD548" s="64"/>
      <c r="AE548" s="64"/>
      <c r="AF548" s="64"/>
      <c r="AG548" s="64"/>
      <c r="AH548" s="64"/>
      <c r="AI548" s="64"/>
      <c r="AJ548" s="64"/>
      <c r="AK548" s="64"/>
      <c r="AL548" s="64"/>
      <c r="AM548" s="64"/>
    </row>
    <row r="549" spans="1:39" s="69" customFormat="1" ht="39" customHeight="1">
      <c r="A549" s="188">
        <v>20</v>
      </c>
      <c r="B549" s="257" t="s">
        <v>1373</v>
      </c>
      <c r="C549" s="95" t="s">
        <v>0</v>
      </c>
      <c r="D549" s="99"/>
      <c r="E549" s="99">
        <v>898.8</v>
      </c>
      <c r="F549" s="93" t="s">
        <v>943</v>
      </c>
      <c r="G549" s="94">
        <f t="shared" si="235"/>
        <v>10785.599999999999</v>
      </c>
      <c r="H549" s="96"/>
      <c r="I549" s="96">
        <v>44167</v>
      </c>
      <c r="J549" s="196" t="s">
        <v>1372</v>
      </c>
      <c r="K549" s="94"/>
      <c r="L549" s="94"/>
      <c r="M549" s="196" t="s">
        <v>449</v>
      </c>
      <c r="N549" s="96">
        <v>44154</v>
      </c>
      <c r="O549" s="258">
        <f t="shared" si="236"/>
        <v>0</v>
      </c>
      <c r="P549" s="99">
        <f t="shared" si="237"/>
        <v>0</v>
      </c>
      <c r="Q549" s="258"/>
      <c r="R549" s="258"/>
      <c r="S549" s="258"/>
      <c r="T549" s="258"/>
      <c r="U549" s="258"/>
      <c r="V549" s="258"/>
      <c r="W549" s="93" t="s">
        <v>943</v>
      </c>
      <c r="X549" s="99">
        <f t="shared" si="238"/>
        <v>10785.599999999999</v>
      </c>
      <c r="Y549" s="74">
        <f t="shared" si="180"/>
        <v>0</v>
      </c>
      <c r="Z549" s="64"/>
      <c r="AA549" s="64"/>
      <c r="AB549" s="64"/>
      <c r="AC549" s="64"/>
      <c r="AD549" s="64"/>
      <c r="AE549" s="64"/>
      <c r="AF549" s="64"/>
      <c r="AG549" s="64"/>
      <c r="AH549" s="64"/>
      <c r="AI549" s="64"/>
      <c r="AJ549" s="64"/>
      <c r="AK549" s="64"/>
      <c r="AL549" s="64"/>
      <c r="AM549" s="64"/>
    </row>
    <row r="550" spans="1:39" s="69" customFormat="1" ht="54.75" customHeight="1">
      <c r="A550" s="188">
        <v>21</v>
      </c>
      <c r="B550" s="257" t="s">
        <v>1374</v>
      </c>
      <c r="C550" s="95" t="s">
        <v>0</v>
      </c>
      <c r="D550" s="99" t="s">
        <v>1375</v>
      </c>
      <c r="E550" s="99">
        <v>749</v>
      </c>
      <c r="F550" s="93" t="s">
        <v>237</v>
      </c>
      <c r="G550" s="94">
        <f t="shared" si="235"/>
        <v>11235</v>
      </c>
      <c r="H550" s="96">
        <v>44986</v>
      </c>
      <c r="I550" s="96">
        <v>44173</v>
      </c>
      <c r="J550" s="196" t="s">
        <v>1376</v>
      </c>
      <c r="K550" s="94"/>
      <c r="L550" s="94"/>
      <c r="M550" s="196" t="s">
        <v>450</v>
      </c>
      <c r="N550" s="96">
        <v>44154</v>
      </c>
      <c r="O550" s="258">
        <f t="shared" si="236"/>
        <v>1</v>
      </c>
      <c r="P550" s="99">
        <f t="shared" si="237"/>
        <v>749</v>
      </c>
      <c r="Q550" s="258"/>
      <c r="R550" s="258"/>
      <c r="S550" s="258"/>
      <c r="T550" s="258"/>
      <c r="U550" s="258"/>
      <c r="V550" s="258"/>
      <c r="W550" s="93" t="s">
        <v>240</v>
      </c>
      <c r="X550" s="99">
        <f t="shared" si="238"/>
        <v>10486</v>
      </c>
      <c r="Y550" s="74">
        <f t="shared" si="180"/>
        <v>0</v>
      </c>
      <c r="Z550" s="64"/>
      <c r="AA550" s="64"/>
      <c r="AB550" s="64"/>
      <c r="AC550" s="64"/>
      <c r="AD550" s="64"/>
      <c r="AE550" s="64"/>
      <c r="AF550" s="64"/>
      <c r="AG550" s="64"/>
      <c r="AH550" s="64"/>
      <c r="AI550" s="64"/>
      <c r="AJ550" s="64"/>
      <c r="AK550" s="64"/>
      <c r="AL550" s="64"/>
      <c r="AM550" s="64"/>
    </row>
    <row r="551" spans="1:39" s="69" customFormat="1" ht="42.75" customHeight="1">
      <c r="A551" s="188">
        <v>22</v>
      </c>
      <c r="B551" s="257" t="s">
        <v>1377</v>
      </c>
      <c r="C551" s="95" t="s">
        <v>0</v>
      </c>
      <c r="D551" s="99" t="s">
        <v>1378</v>
      </c>
      <c r="E551" s="99">
        <v>1177</v>
      </c>
      <c r="F551" s="93" t="s">
        <v>456</v>
      </c>
      <c r="G551" s="94">
        <f t="shared" si="235"/>
        <v>294250</v>
      </c>
      <c r="H551" s="96">
        <v>45107</v>
      </c>
      <c r="I551" s="96">
        <v>44182</v>
      </c>
      <c r="J551" s="196" t="s">
        <v>1360</v>
      </c>
      <c r="K551" s="94"/>
      <c r="L551" s="94"/>
      <c r="M551" s="196" t="s">
        <v>450</v>
      </c>
      <c r="N551" s="96">
        <v>44154</v>
      </c>
      <c r="O551" s="258">
        <f t="shared" si="236"/>
        <v>0</v>
      </c>
      <c r="P551" s="99">
        <f t="shared" si="237"/>
        <v>0</v>
      </c>
      <c r="Q551" s="258"/>
      <c r="R551" s="258"/>
      <c r="S551" s="258"/>
      <c r="T551" s="258"/>
      <c r="U551" s="258"/>
      <c r="V551" s="258"/>
      <c r="W551" s="93" t="s">
        <v>456</v>
      </c>
      <c r="X551" s="99">
        <f t="shared" si="238"/>
        <v>294250</v>
      </c>
      <c r="Y551" s="74">
        <f t="shared" si="180"/>
        <v>0</v>
      </c>
      <c r="Z551" s="64"/>
      <c r="AA551" s="64"/>
      <c r="AB551" s="64"/>
      <c r="AC551" s="64"/>
      <c r="AD551" s="64"/>
      <c r="AE551" s="64"/>
      <c r="AF551" s="64"/>
      <c r="AG551" s="64"/>
      <c r="AH551" s="64"/>
      <c r="AI551" s="64"/>
      <c r="AJ551" s="64"/>
      <c r="AK551" s="64"/>
      <c r="AL551" s="64"/>
      <c r="AM551" s="64"/>
    </row>
    <row r="552" spans="1:39" s="69" customFormat="1" ht="37.5" customHeight="1">
      <c r="A552" s="188">
        <v>23</v>
      </c>
      <c r="B552" s="257" t="s">
        <v>1379</v>
      </c>
      <c r="C552" s="95" t="s">
        <v>0</v>
      </c>
      <c r="D552" s="99"/>
      <c r="E552" s="99">
        <v>2280</v>
      </c>
      <c r="F552" s="93" t="s">
        <v>1913</v>
      </c>
      <c r="G552" s="94">
        <f t="shared" si="235"/>
        <v>501600</v>
      </c>
      <c r="H552" s="96"/>
      <c r="I552" s="96">
        <v>44167</v>
      </c>
      <c r="J552" s="196" t="s">
        <v>1380</v>
      </c>
      <c r="K552" s="94"/>
      <c r="L552" s="94"/>
      <c r="M552" s="196" t="s">
        <v>449</v>
      </c>
      <c r="N552" s="96">
        <v>44154</v>
      </c>
      <c r="O552" s="258">
        <f t="shared" si="236"/>
        <v>10</v>
      </c>
      <c r="P552" s="99">
        <f t="shared" si="237"/>
        <v>22800</v>
      </c>
      <c r="Q552" s="258"/>
      <c r="R552" s="258"/>
      <c r="S552" s="258"/>
      <c r="T552" s="258"/>
      <c r="U552" s="258"/>
      <c r="V552" s="258"/>
      <c r="W552" s="93" t="s">
        <v>1971</v>
      </c>
      <c r="X552" s="99">
        <f t="shared" si="238"/>
        <v>478800</v>
      </c>
      <c r="Y552" s="74">
        <f t="shared" si="180"/>
        <v>0</v>
      </c>
      <c r="Z552" s="64"/>
      <c r="AA552" s="64"/>
      <c r="AB552" s="64"/>
      <c r="AC552" s="64"/>
      <c r="AD552" s="64"/>
      <c r="AE552" s="64"/>
      <c r="AF552" s="64"/>
      <c r="AG552" s="64"/>
      <c r="AH552" s="64"/>
      <c r="AI552" s="64"/>
      <c r="AJ552" s="64"/>
      <c r="AK552" s="64"/>
      <c r="AL552" s="64"/>
      <c r="AM552" s="64"/>
    </row>
    <row r="553" spans="1:39" s="69" customFormat="1" ht="38.25" customHeight="1">
      <c r="A553" s="188">
        <v>24</v>
      </c>
      <c r="B553" s="257" t="s">
        <v>1381</v>
      </c>
      <c r="C553" s="95" t="s">
        <v>0</v>
      </c>
      <c r="D553" s="99"/>
      <c r="E553" s="99">
        <v>33705</v>
      </c>
      <c r="F553" s="93" t="s">
        <v>241</v>
      </c>
      <c r="G553" s="94">
        <f t="shared" si="235"/>
        <v>33705</v>
      </c>
      <c r="H553" s="96"/>
      <c r="I553" s="96">
        <v>44176</v>
      </c>
      <c r="J553" s="196" t="s">
        <v>1382</v>
      </c>
      <c r="K553" s="94"/>
      <c r="L553" s="94"/>
      <c r="M553" s="196" t="s">
        <v>879</v>
      </c>
      <c r="N553" s="96">
        <v>44176</v>
      </c>
      <c r="O553" s="258">
        <f t="shared" si="236"/>
        <v>1</v>
      </c>
      <c r="P553" s="99">
        <f t="shared" si="237"/>
        <v>33705</v>
      </c>
      <c r="Q553" s="258"/>
      <c r="R553" s="258"/>
      <c r="S553" s="258"/>
      <c r="T553" s="258"/>
      <c r="U553" s="258"/>
      <c r="V553" s="258"/>
      <c r="W553" s="93" t="s">
        <v>351</v>
      </c>
      <c r="X553" s="99">
        <f t="shared" si="238"/>
        <v>0</v>
      </c>
      <c r="Y553" s="74">
        <f t="shared" si="180"/>
        <v>0</v>
      </c>
      <c r="Z553" s="64"/>
      <c r="AA553" s="64"/>
      <c r="AB553" s="64"/>
      <c r="AC553" s="64"/>
      <c r="AD553" s="64"/>
      <c r="AE553" s="64"/>
      <c r="AF553" s="64"/>
      <c r="AG553" s="64"/>
      <c r="AH553" s="64"/>
      <c r="AI553" s="64"/>
      <c r="AJ553" s="64"/>
      <c r="AK553" s="64"/>
      <c r="AL553" s="64"/>
      <c r="AM553" s="64"/>
    </row>
    <row r="554" spans="1:39" s="69" customFormat="1" ht="45.75" customHeight="1">
      <c r="A554" s="188">
        <v>25</v>
      </c>
      <c r="B554" s="189" t="s">
        <v>1383</v>
      </c>
      <c r="C554" s="154" t="s">
        <v>29</v>
      </c>
      <c r="D554" s="154" t="s">
        <v>1384</v>
      </c>
      <c r="E554" s="155">
        <v>75916.5</v>
      </c>
      <c r="F554" s="93" t="s">
        <v>1542</v>
      </c>
      <c r="G554" s="94">
        <f t="shared" si="235"/>
        <v>2581161</v>
      </c>
      <c r="H554" s="215">
        <v>44439</v>
      </c>
      <c r="I554" s="215">
        <v>43820</v>
      </c>
      <c r="J554" s="94" t="s">
        <v>1385</v>
      </c>
      <c r="K554" s="94"/>
      <c r="L554" s="94"/>
      <c r="M554" s="94" t="s">
        <v>843</v>
      </c>
      <c r="N554" s="215">
        <v>43808</v>
      </c>
      <c r="O554" s="258">
        <f t="shared" si="236"/>
        <v>6</v>
      </c>
      <c r="P554" s="99">
        <f t="shared" si="237"/>
        <v>455499</v>
      </c>
      <c r="Q554" s="258"/>
      <c r="R554" s="258"/>
      <c r="S554" s="258"/>
      <c r="T554" s="258"/>
      <c r="U554" s="258"/>
      <c r="V554" s="258"/>
      <c r="W554" s="93" t="s">
        <v>1029</v>
      </c>
      <c r="X554" s="99">
        <f t="shared" si="238"/>
        <v>2125662</v>
      </c>
      <c r="Y554" s="74">
        <f t="shared" si="180"/>
        <v>0</v>
      </c>
      <c r="Z554" s="64"/>
      <c r="AA554" s="64"/>
      <c r="AB554" s="64"/>
      <c r="AC554" s="64"/>
      <c r="AD554" s="64"/>
      <c r="AE554" s="64"/>
      <c r="AF554" s="64"/>
      <c r="AG554" s="64"/>
      <c r="AH554" s="64"/>
      <c r="AI554" s="64"/>
      <c r="AJ554" s="64"/>
      <c r="AK554" s="64"/>
      <c r="AL554" s="64"/>
      <c r="AM554" s="64"/>
    </row>
    <row r="555" spans="1:39" s="69" customFormat="1" ht="28.5" customHeight="1">
      <c r="A555" s="188">
        <v>26</v>
      </c>
      <c r="B555" s="189" t="s">
        <v>1386</v>
      </c>
      <c r="C555" s="154" t="s">
        <v>29</v>
      </c>
      <c r="D555" s="154"/>
      <c r="E555" s="155">
        <v>1123.5</v>
      </c>
      <c r="F555" s="93" t="s">
        <v>437</v>
      </c>
      <c r="G555" s="94">
        <f t="shared" si="235"/>
        <v>33705</v>
      </c>
      <c r="H555" s="215"/>
      <c r="I555" s="215">
        <v>44189</v>
      </c>
      <c r="J555" s="94" t="s">
        <v>1387</v>
      </c>
      <c r="K555" s="94"/>
      <c r="L555" s="94"/>
      <c r="M555" s="94"/>
      <c r="N555" s="215"/>
      <c r="O555" s="258">
        <f t="shared" si="236"/>
        <v>0</v>
      </c>
      <c r="P555" s="99">
        <f t="shared" si="237"/>
        <v>0</v>
      </c>
      <c r="Q555" s="258"/>
      <c r="R555" s="258"/>
      <c r="S555" s="258"/>
      <c r="T555" s="258"/>
      <c r="U555" s="258"/>
      <c r="V555" s="258"/>
      <c r="W555" s="93" t="s">
        <v>437</v>
      </c>
      <c r="X555" s="99">
        <f t="shared" si="238"/>
        <v>33705</v>
      </c>
      <c r="Y555" s="74">
        <f t="shared" si="180"/>
        <v>0</v>
      </c>
      <c r="Z555" s="64"/>
      <c r="AA555" s="64"/>
      <c r="AB555" s="64"/>
      <c r="AC555" s="64"/>
      <c r="AD555" s="64"/>
      <c r="AE555" s="64"/>
      <c r="AF555" s="64"/>
      <c r="AG555" s="64"/>
      <c r="AH555" s="64"/>
      <c r="AI555" s="64"/>
      <c r="AJ555" s="64"/>
      <c r="AK555" s="64"/>
      <c r="AL555" s="64"/>
      <c r="AM555" s="64"/>
    </row>
    <row r="556" spans="1:39" s="69" customFormat="1" ht="41.25" customHeight="1">
      <c r="A556" s="188">
        <v>27</v>
      </c>
      <c r="B556" s="257" t="s">
        <v>1388</v>
      </c>
      <c r="C556" s="95" t="s">
        <v>0</v>
      </c>
      <c r="D556" s="99" t="s">
        <v>1389</v>
      </c>
      <c r="E556" s="99">
        <v>178</v>
      </c>
      <c r="F556" s="93" t="s">
        <v>850</v>
      </c>
      <c r="G556" s="94">
        <f t="shared" si="235"/>
        <v>26700</v>
      </c>
      <c r="H556" s="96">
        <v>45931</v>
      </c>
      <c r="I556" s="96">
        <v>44179</v>
      </c>
      <c r="J556" s="196" t="s">
        <v>1390</v>
      </c>
      <c r="K556" s="94"/>
      <c r="L556" s="94"/>
      <c r="M556" s="196" t="s">
        <v>879</v>
      </c>
      <c r="N556" s="96">
        <v>44176</v>
      </c>
      <c r="O556" s="258">
        <f t="shared" si="236"/>
        <v>0</v>
      </c>
      <c r="P556" s="99">
        <f t="shared" si="237"/>
        <v>0</v>
      </c>
      <c r="Q556" s="258"/>
      <c r="R556" s="258"/>
      <c r="S556" s="258"/>
      <c r="T556" s="258"/>
      <c r="U556" s="258"/>
      <c r="V556" s="258"/>
      <c r="W556" s="93" t="s">
        <v>850</v>
      </c>
      <c r="X556" s="99">
        <f t="shared" si="238"/>
        <v>26700</v>
      </c>
      <c r="Y556" s="74">
        <f t="shared" si="180"/>
        <v>0</v>
      </c>
      <c r="Z556" s="64"/>
      <c r="AA556" s="64"/>
      <c r="AB556" s="64"/>
      <c r="AC556" s="64"/>
      <c r="AD556" s="64"/>
      <c r="AE556" s="64"/>
      <c r="AF556" s="64"/>
      <c r="AG556" s="64"/>
      <c r="AH556" s="64"/>
      <c r="AI556" s="64"/>
      <c r="AJ556" s="64"/>
      <c r="AK556" s="64"/>
      <c r="AL556" s="64"/>
      <c r="AM556" s="64"/>
    </row>
    <row r="557" spans="1:39" s="69" customFormat="1" ht="37.5" customHeight="1">
      <c r="A557" s="188">
        <v>28</v>
      </c>
      <c r="B557" s="189" t="s">
        <v>1391</v>
      </c>
      <c r="C557" s="154" t="s">
        <v>0</v>
      </c>
      <c r="D557" s="154"/>
      <c r="E557" s="155">
        <v>4788.25</v>
      </c>
      <c r="F557" s="93" t="s">
        <v>1914</v>
      </c>
      <c r="G557" s="94">
        <f t="shared" si="235"/>
        <v>608107.75</v>
      </c>
      <c r="H557" s="215"/>
      <c r="I557" s="215">
        <v>43826</v>
      </c>
      <c r="J557" s="94" t="s">
        <v>1392</v>
      </c>
      <c r="K557" s="94"/>
      <c r="L557" s="94"/>
      <c r="M557" s="94" t="s">
        <v>843</v>
      </c>
      <c r="N557" s="215">
        <v>43808</v>
      </c>
      <c r="O557" s="258">
        <f t="shared" si="236"/>
        <v>4</v>
      </c>
      <c r="P557" s="99">
        <f t="shared" si="237"/>
        <v>19153</v>
      </c>
      <c r="Q557" s="258"/>
      <c r="R557" s="258"/>
      <c r="S557" s="258"/>
      <c r="T557" s="258"/>
      <c r="U557" s="258"/>
      <c r="V557" s="258"/>
      <c r="W557" s="93" t="s">
        <v>1972</v>
      </c>
      <c r="X557" s="99">
        <f t="shared" si="238"/>
        <v>588954.75</v>
      </c>
      <c r="Y557" s="74">
        <f t="shared" si="180"/>
        <v>0</v>
      </c>
      <c r="Z557" s="64"/>
      <c r="AA557" s="64"/>
      <c r="AB557" s="64"/>
      <c r="AC557" s="64"/>
      <c r="AD557" s="64"/>
      <c r="AE557" s="64"/>
      <c r="AF557" s="64"/>
      <c r="AG557" s="64"/>
      <c r="AH557" s="64"/>
      <c r="AI557" s="64"/>
      <c r="AJ557" s="64"/>
      <c r="AK557" s="64"/>
      <c r="AL557" s="64"/>
      <c r="AM557" s="64"/>
    </row>
    <row r="558" spans="1:39" s="69" customFormat="1" ht="46.5" customHeight="1">
      <c r="A558" s="188">
        <v>29</v>
      </c>
      <c r="B558" s="257" t="s">
        <v>1393</v>
      </c>
      <c r="C558" s="154" t="s">
        <v>0</v>
      </c>
      <c r="D558" s="154"/>
      <c r="E558" s="155">
        <v>51850</v>
      </c>
      <c r="F558" s="93" t="s">
        <v>1915</v>
      </c>
      <c r="G558" s="94">
        <f t="shared" si="235"/>
        <v>2851750</v>
      </c>
      <c r="H558" s="215"/>
      <c r="I558" s="215">
        <v>44169</v>
      </c>
      <c r="J558" s="94" t="s">
        <v>1394</v>
      </c>
      <c r="K558" s="94"/>
      <c r="L558" s="94"/>
      <c r="M558" s="94" t="s">
        <v>449</v>
      </c>
      <c r="N558" s="215">
        <v>44154</v>
      </c>
      <c r="O558" s="258">
        <f t="shared" si="236"/>
        <v>6</v>
      </c>
      <c r="P558" s="99">
        <f t="shared" si="237"/>
        <v>311100</v>
      </c>
      <c r="Q558" s="258"/>
      <c r="R558" s="258"/>
      <c r="S558" s="258"/>
      <c r="T558" s="258"/>
      <c r="U558" s="258"/>
      <c r="V558" s="258"/>
      <c r="W558" s="93" t="s">
        <v>878</v>
      </c>
      <c r="X558" s="99">
        <f t="shared" si="238"/>
        <v>2540650</v>
      </c>
      <c r="Y558" s="74">
        <f t="shared" si="180"/>
        <v>0</v>
      </c>
      <c r="Z558" s="64"/>
      <c r="AA558" s="64"/>
      <c r="AB558" s="64"/>
      <c r="AC558" s="64"/>
      <c r="AD558" s="64"/>
      <c r="AE558" s="64"/>
      <c r="AF558" s="64"/>
      <c r="AG558" s="64"/>
      <c r="AH558" s="64"/>
      <c r="AI558" s="64"/>
      <c r="AJ558" s="64"/>
      <c r="AK558" s="64"/>
      <c r="AL558" s="64"/>
      <c r="AM558" s="64"/>
    </row>
    <row r="559" spans="1:39" s="69" customFormat="1" ht="35.25" customHeight="1">
      <c r="A559" s="188">
        <v>30</v>
      </c>
      <c r="B559" s="257" t="s">
        <v>871</v>
      </c>
      <c r="C559" s="95" t="s">
        <v>0</v>
      </c>
      <c r="D559" s="99"/>
      <c r="E559" s="99">
        <v>1547.5</v>
      </c>
      <c r="F559" s="93" t="s">
        <v>1916</v>
      </c>
      <c r="G559" s="94">
        <f t="shared" si="235"/>
        <v>334260</v>
      </c>
      <c r="H559" s="96"/>
      <c r="I559" s="96">
        <v>44166</v>
      </c>
      <c r="J559" s="196" t="s">
        <v>1395</v>
      </c>
      <c r="K559" s="94"/>
      <c r="L559" s="94"/>
      <c r="M559" s="196" t="s">
        <v>449</v>
      </c>
      <c r="N559" s="96">
        <v>44154</v>
      </c>
      <c r="O559" s="258">
        <f t="shared" si="236"/>
        <v>10</v>
      </c>
      <c r="P559" s="99">
        <f t="shared" si="237"/>
        <v>15475</v>
      </c>
      <c r="Q559" s="258"/>
      <c r="R559" s="258"/>
      <c r="S559" s="258"/>
      <c r="T559" s="258"/>
      <c r="U559" s="258"/>
      <c r="V559" s="258"/>
      <c r="W559" s="93" t="s">
        <v>1973</v>
      </c>
      <c r="X559" s="99">
        <f t="shared" si="238"/>
        <v>318785</v>
      </c>
      <c r="Y559" s="74">
        <f t="shared" si="180"/>
        <v>0</v>
      </c>
      <c r="Z559" s="64"/>
      <c r="AA559" s="64"/>
      <c r="AB559" s="64"/>
      <c r="AC559" s="64"/>
      <c r="AD559" s="64"/>
      <c r="AE559" s="64"/>
      <c r="AF559" s="64"/>
      <c r="AG559" s="64"/>
      <c r="AH559" s="64"/>
      <c r="AI559" s="64"/>
      <c r="AJ559" s="64"/>
      <c r="AK559" s="64"/>
      <c r="AL559" s="64"/>
      <c r="AM559" s="64"/>
    </row>
    <row r="560" spans="1:39" s="69" customFormat="1" ht="29.25" customHeight="1">
      <c r="A560" s="188">
        <v>31</v>
      </c>
      <c r="B560" s="257" t="s">
        <v>1396</v>
      </c>
      <c r="C560" s="95" t="s">
        <v>0</v>
      </c>
      <c r="D560" s="99"/>
      <c r="E560" s="99">
        <v>3595.2</v>
      </c>
      <c r="F560" s="93" t="s">
        <v>455</v>
      </c>
      <c r="G560" s="94">
        <f t="shared" si="235"/>
        <v>1078560</v>
      </c>
      <c r="H560" s="96"/>
      <c r="I560" s="96">
        <v>44166</v>
      </c>
      <c r="J560" s="196" t="s">
        <v>1397</v>
      </c>
      <c r="K560" s="94"/>
      <c r="L560" s="94"/>
      <c r="M560" s="196" t="s">
        <v>449</v>
      </c>
      <c r="N560" s="96">
        <v>44154</v>
      </c>
      <c r="O560" s="258">
        <f t="shared" si="236"/>
        <v>0</v>
      </c>
      <c r="P560" s="99">
        <f t="shared" si="237"/>
        <v>0</v>
      </c>
      <c r="Q560" s="258"/>
      <c r="R560" s="258"/>
      <c r="S560" s="258"/>
      <c r="T560" s="258"/>
      <c r="U560" s="258"/>
      <c r="V560" s="258"/>
      <c r="W560" s="93" t="s">
        <v>455</v>
      </c>
      <c r="X560" s="99">
        <f t="shared" si="238"/>
        <v>1078560</v>
      </c>
      <c r="Y560" s="74">
        <f t="shared" si="180"/>
        <v>0</v>
      </c>
      <c r="Z560" s="64"/>
      <c r="AA560" s="64"/>
      <c r="AB560" s="64"/>
      <c r="AC560" s="64"/>
      <c r="AD560" s="64"/>
      <c r="AE560" s="64"/>
      <c r="AF560" s="64"/>
      <c r="AG560" s="64"/>
      <c r="AH560" s="64"/>
      <c r="AI560" s="64"/>
      <c r="AJ560" s="64"/>
      <c r="AK560" s="64"/>
      <c r="AL560" s="64"/>
      <c r="AM560" s="64"/>
    </row>
    <row r="561" spans="1:39" s="69" customFormat="1" ht="34.5" customHeight="1">
      <c r="A561" s="188">
        <v>32</v>
      </c>
      <c r="B561" s="189" t="s">
        <v>1398</v>
      </c>
      <c r="C561" s="154" t="s">
        <v>0</v>
      </c>
      <c r="D561" s="154">
        <v>190521</v>
      </c>
      <c r="E561" s="155">
        <v>3192.88</v>
      </c>
      <c r="F561" s="93" t="s">
        <v>1917</v>
      </c>
      <c r="G561" s="94">
        <f t="shared" si="235"/>
        <v>408688.64000000001</v>
      </c>
      <c r="H561" s="215">
        <v>44681</v>
      </c>
      <c r="I561" s="215">
        <v>43812</v>
      </c>
      <c r="J561" s="94" t="s">
        <v>1399</v>
      </c>
      <c r="K561" s="94"/>
      <c r="L561" s="94"/>
      <c r="M561" s="94" t="s">
        <v>843</v>
      </c>
      <c r="N561" s="215">
        <v>43808</v>
      </c>
      <c r="O561" s="258">
        <f t="shared" si="236"/>
        <v>3</v>
      </c>
      <c r="P561" s="99">
        <f t="shared" si="237"/>
        <v>9578.64</v>
      </c>
      <c r="Q561" s="258"/>
      <c r="R561" s="258"/>
      <c r="S561" s="258"/>
      <c r="T561" s="258"/>
      <c r="U561" s="258"/>
      <c r="V561" s="258"/>
      <c r="W561" s="93" t="s">
        <v>1974</v>
      </c>
      <c r="X561" s="99">
        <f t="shared" si="238"/>
        <v>399110</v>
      </c>
      <c r="Y561" s="74">
        <f t="shared" si="180"/>
        <v>0</v>
      </c>
      <c r="Z561" s="64"/>
      <c r="AA561" s="64"/>
      <c r="AB561" s="64"/>
      <c r="AC561" s="64"/>
      <c r="AD561" s="64"/>
      <c r="AE561" s="64"/>
      <c r="AF561" s="64"/>
      <c r="AG561" s="64"/>
      <c r="AH561" s="64"/>
      <c r="AI561" s="64"/>
      <c r="AJ561" s="64"/>
      <c r="AK561" s="64"/>
      <c r="AL561" s="64"/>
      <c r="AM561" s="64"/>
    </row>
    <row r="562" spans="1:39" s="69" customFormat="1" ht="36.75" customHeight="1">
      <c r="A562" s="188">
        <v>33</v>
      </c>
      <c r="B562" s="257" t="s">
        <v>1400</v>
      </c>
      <c r="C562" s="95" t="s">
        <v>0</v>
      </c>
      <c r="D562" s="99"/>
      <c r="E562" s="99">
        <v>67750</v>
      </c>
      <c r="F562" s="93" t="s">
        <v>873</v>
      </c>
      <c r="G562" s="94">
        <f t="shared" si="235"/>
        <v>609750</v>
      </c>
      <c r="H562" s="96"/>
      <c r="I562" s="96">
        <v>44167</v>
      </c>
      <c r="J562" s="196" t="s">
        <v>1380</v>
      </c>
      <c r="K562" s="94"/>
      <c r="L562" s="94"/>
      <c r="M562" s="196" t="s">
        <v>449</v>
      </c>
      <c r="N562" s="96">
        <v>44154</v>
      </c>
      <c r="O562" s="258">
        <f t="shared" si="236"/>
        <v>0</v>
      </c>
      <c r="P562" s="99">
        <f t="shared" si="237"/>
        <v>0</v>
      </c>
      <c r="Q562" s="258"/>
      <c r="R562" s="258"/>
      <c r="S562" s="258"/>
      <c r="T562" s="258"/>
      <c r="U562" s="258"/>
      <c r="V562" s="258"/>
      <c r="W562" s="93" t="s">
        <v>873</v>
      </c>
      <c r="X562" s="99">
        <f t="shared" si="238"/>
        <v>609750</v>
      </c>
      <c r="Y562" s="74">
        <f t="shared" si="180"/>
        <v>0</v>
      </c>
      <c r="Z562" s="64"/>
      <c r="AA562" s="64"/>
      <c r="AB562" s="64"/>
      <c r="AC562" s="64"/>
      <c r="AD562" s="64"/>
      <c r="AE562" s="64"/>
      <c r="AF562" s="64"/>
      <c r="AG562" s="64"/>
      <c r="AH562" s="64"/>
      <c r="AI562" s="64"/>
      <c r="AJ562" s="64"/>
      <c r="AK562" s="64"/>
      <c r="AL562" s="64"/>
      <c r="AM562" s="64"/>
    </row>
    <row r="563" spans="1:39" s="69" customFormat="1" ht="27.75" customHeight="1">
      <c r="A563" s="188">
        <v>34</v>
      </c>
      <c r="B563" s="189" t="s">
        <v>852</v>
      </c>
      <c r="C563" s="154" t="s">
        <v>29</v>
      </c>
      <c r="D563" s="154" t="s">
        <v>853</v>
      </c>
      <c r="E563" s="155">
        <v>620.6</v>
      </c>
      <c r="F563" s="93" t="s">
        <v>1780</v>
      </c>
      <c r="G563" s="94">
        <f t="shared" si="235"/>
        <v>31650.600000000002</v>
      </c>
      <c r="H563" s="215">
        <v>44317</v>
      </c>
      <c r="I563" s="215">
        <v>43439</v>
      </c>
      <c r="J563" s="94" t="s">
        <v>1401</v>
      </c>
      <c r="K563" s="94"/>
      <c r="L563" s="94"/>
      <c r="M563" s="94" t="s">
        <v>854</v>
      </c>
      <c r="N563" s="215">
        <v>43395</v>
      </c>
      <c r="O563" s="258">
        <f t="shared" si="236"/>
        <v>0</v>
      </c>
      <c r="P563" s="99">
        <f t="shared" si="237"/>
        <v>0</v>
      </c>
      <c r="Q563" s="258"/>
      <c r="R563" s="258"/>
      <c r="S563" s="258"/>
      <c r="T563" s="258"/>
      <c r="U563" s="258"/>
      <c r="V563" s="258"/>
      <c r="W563" s="93" t="s">
        <v>1780</v>
      </c>
      <c r="X563" s="99">
        <f t="shared" si="238"/>
        <v>31650.600000000002</v>
      </c>
      <c r="Y563" s="74">
        <f t="shared" si="180"/>
        <v>0</v>
      </c>
      <c r="Z563" s="64"/>
      <c r="AA563" s="64"/>
      <c r="AB563" s="64"/>
      <c r="AC563" s="64"/>
      <c r="AD563" s="64"/>
      <c r="AE563" s="64"/>
      <c r="AF563" s="64"/>
      <c r="AG563" s="64"/>
      <c r="AH563" s="64"/>
      <c r="AI563" s="64"/>
      <c r="AJ563" s="64"/>
      <c r="AK563" s="64"/>
      <c r="AL563" s="64"/>
      <c r="AM563" s="64"/>
    </row>
    <row r="564" spans="1:39" s="69" customFormat="1" ht="34.5" customHeight="1">
      <c r="A564" s="188">
        <v>35</v>
      </c>
      <c r="B564" s="257" t="s">
        <v>1402</v>
      </c>
      <c r="C564" s="95" t="s">
        <v>0</v>
      </c>
      <c r="D564" s="99"/>
      <c r="E564" s="99">
        <v>1492.65</v>
      </c>
      <c r="F564" s="93" t="s">
        <v>239</v>
      </c>
      <c r="G564" s="94">
        <f t="shared" si="235"/>
        <v>4477.9500000000007</v>
      </c>
      <c r="H564" s="96"/>
      <c r="I564" s="96">
        <v>44166</v>
      </c>
      <c r="J564" s="196" t="s">
        <v>1397</v>
      </c>
      <c r="K564" s="94"/>
      <c r="L564" s="94"/>
      <c r="M564" s="196" t="s">
        <v>449</v>
      </c>
      <c r="N564" s="96">
        <v>44154</v>
      </c>
      <c r="O564" s="258">
        <f t="shared" si="236"/>
        <v>1</v>
      </c>
      <c r="P564" s="99">
        <f t="shared" si="237"/>
        <v>1492.65</v>
      </c>
      <c r="Q564" s="258"/>
      <c r="R564" s="258"/>
      <c r="S564" s="258"/>
      <c r="T564" s="258"/>
      <c r="U564" s="258"/>
      <c r="V564" s="258"/>
      <c r="W564" s="93" t="s">
        <v>238</v>
      </c>
      <c r="X564" s="99">
        <f t="shared" si="238"/>
        <v>2985.3</v>
      </c>
      <c r="Y564" s="74">
        <f t="shared" si="180"/>
        <v>0</v>
      </c>
      <c r="Z564" s="64"/>
      <c r="AA564" s="64"/>
      <c r="AB564" s="64"/>
      <c r="AC564" s="64"/>
      <c r="AD564" s="64"/>
      <c r="AE564" s="64"/>
      <c r="AF564" s="64"/>
      <c r="AG564" s="64"/>
      <c r="AH564" s="64"/>
      <c r="AI564" s="64"/>
      <c r="AJ564" s="64"/>
      <c r="AK564" s="64"/>
      <c r="AL564" s="64"/>
      <c r="AM564" s="64"/>
    </row>
    <row r="565" spans="1:39" s="69" customFormat="1" ht="29.25" customHeight="1">
      <c r="A565" s="188">
        <v>36</v>
      </c>
      <c r="B565" s="257" t="s">
        <v>1403</v>
      </c>
      <c r="C565" s="95" t="s">
        <v>0</v>
      </c>
      <c r="D565" s="99"/>
      <c r="E565" s="99">
        <v>797.15</v>
      </c>
      <c r="F565" s="93" t="s">
        <v>351</v>
      </c>
      <c r="G565" s="94">
        <f t="shared" si="235"/>
        <v>0</v>
      </c>
      <c r="H565" s="96"/>
      <c r="I565" s="96">
        <v>44166</v>
      </c>
      <c r="J565" s="196" t="s">
        <v>1397</v>
      </c>
      <c r="K565" s="94"/>
      <c r="L565" s="94"/>
      <c r="M565" s="196" t="s">
        <v>449</v>
      </c>
      <c r="N565" s="96">
        <v>44154</v>
      </c>
      <c r="O565" s="258">
        <f t="shared" si="236"/>
        <v>0</v>
      </c>
      <c r="P565" s="99">
        <f t="shared" si="237"/>
        <v>0</v>
      </c>
      <c r="Q565" s="258"/>
      <c r="R565" s="258"/>
      <c r="S565" s="258"/>
      <c r="T565" s="258"/>
      <c r="U565" s="258"/>
      <c r="V565" s="258"/>
      <c r="W565" s="93" t="s">
        <v>351</v>
      </c>
      <c r="X565" s="99">
        <f t="shared" si="238"/>
        <v>0</v>
      </c>
      <c r="Y565" s="74">
        <f t="shared" si="180"/>
        <v>0</v>
      </c>
      <c r="Z565" s="64"/>
      <c r="AA565" s="64"/>
      <c r="AB565" s="64"/>
      <c r="AC565" s="64"/>
      <c r="AD565" s="64"/>
      <c r="AE565" s="64"/>
      <c r="AF565" s="64"/>
      <c r="AG565" s="64"/>
      <c r="AH565" s="64"/>
      <c r="AI565" s="64"/>
      <c r="AJ565" s="64"/>
      <c r="AK565" s="64"/>
      <c r="AL565" s="64"/>
      <c r="AM565" s="64"/>
    </row>
    <row r="566" spans="1:39" s="69" customFormat="1" ht="36" customHeight="1">
      <c r="A566" s="188">
        <v>37</v>
      </c>
      <c r="B566" s="257" t="s">
        <v>1404</v>
      </c>
      <c r="C566" s="95" t="s">
        <v>0</v>
      </c>
      <c r="D566" s="99"/>
      <c r="E566" s="99">
        <v>797.15</v>
      </c>
      <c r="F566" s="93" t="s">
        <v>874</v>
      </c>
      <c r="G566" s="94">
        <f t="shared" si="235"/>
        <v>398575</v>
      </c>
      <c r="H566" s="96"/>
      <c r="I566" s="96">
        <v>44166</v>
      </c>
      <c r="J566" s="196" t="s">
        <v>1397</v>
      </c>
      <c r="K566" s="94"/>
      <c r="L566" s="94"/>
      <c r="M566" s="196" t="s">
        <v>449</v>
      </c>
      <c r="N566" s="96">
        <v>44154</v>
      </c>
      <c r="O566" s="258">
        <f t="shared" si="236"/>
        <v>98</v>
      </c>
      <c r="P566" s="99">
        <f t="shared" si="237"/>
        <v>78120.7</v>
      </c>
      <c r="Q566" s="258"/>
      <c r="R566" s="258"/>
      <c r="S566" s="258"/>
      <c r="T566" s="258"/>
      <c r="U566" s="258"/>
      <c r="V566" s="258"/>
      <c r="W566" s="93" t="s">
        <v>1975</v>
      </c>
      <c r="X566" s="99">
        <f t="shared" si="238"/>
        <v>320454.3</v>
      </c>
      <c r="Y566" s="74">
        <f t="shared" si="180"/>
        <v>0</v>
      </c>
      <c r="Z566" s="64"/>
      <c r="AA566" s="64"/>
      <c r="AB566" s="64"/>
      <c r="AC566" s="64"/>
      <c r="AD566" s="64"/>
      <c r="AE566" s="64"/>
      <c r="AF566" s="64"/>
      <c r="AG566" s="64"/>
      <c r="AH566" s="64"/>
      <c r="AI566" s="64"/>
      <c r="AJ566" s="64"/>
      <c r="AK566" s="64"/>
      <c r="AL566" s="64"/>
      <c r="AM566" s="64"/>
    </row>
    <row r="567" spans="1:39" s="69" customFormat="1" ht="31.5" customHeight="1">
      <c r="A567" s="188">
        <v>38</v>
      </c>
      <c r="B567" s="189" t="s">
        <v>1405</v>
      </c>
      <c r="C567" s="154" t="s">
        <v>29</v>
      </c>
      <c r="D567" s="154">
        <v>1251119</v>
      </c>
      <c r="E567" s="155">
        <v>598</v>
      </c>
      <c r="F567" s="93" t="s">
        <v>233</v>
      </c>
      <c r="G567" s="94">
        <f t="shared" si="235"/>
        <v>20930</v>
      </c>
      <c r="H567" s="215">
        <v>45566</v>
      </c>
      <c r="I567" s="215">
        <v>43817</v>
      </c>
      <c r="J567" s="94" t="s">
        <v>1406</v>
      </c>
      <c r="K567" s="94"/>
      <c r="L567" s="94"/>
      <c r="M567" s="94" t="s">
        <v>848</v>
      </c>
      <c r="N567" s="215">
        <v>43805</v>
      </c>
      <c r="O567" s="258">
        <f t="shared" si="236"/>
        <v>0</v>
      </c>
      <c r="P567" s="99">
        <f t="shared" si="237"/>
        <v>0</v>
      </c>
      <c r="Q567" s="258"/>
      <c r="R567" s="258"/>
      <c r="S567" s="258"/>
      <c r="T567" s="258"/>
      <c r="U567" s="258"/>
      <c r="V567" s="258"/>
      <c r="W567" s="93" t="s">
        <v>233</v>
      </c>
      <c r="X567" s="99">
        <f t="shared" si="238"/>
        <v>20930</v>
      </c>
      <c r="Y567" s="74">
        <f t="shared" si="180"/>
        <v>0</v>
      </c>
      <c r="Z567" s="64"/>
      <c r="AA567" s="64"/>
      <c r="AB567" s="64"/>
      <c r="AC567" s="64"/>
      <c r="AD567" s="64"/>
      <c r="AE567" s="64"/>
      <c r="AF567" s="64"/>
      <c r="AG567" s="64"/>
      <c r="AH567" s="64"/>
      <c r="AI567" s="64"/>
      <c r="AJ567" s="64"/>
      <c r="AK567" s="64"/>
      <c r="AL567" s="64"/>
      <c r="AM567" s="64"/>
    </row>
    <row r="568" spans="1:39" s="69" customFormat="1" ht="31.5" customHeight="1">
      <c r="A568" s="188">
        <v>39</v>
      </c>
      <c r="B568" s="257" t="s">
        <v>1407</v>
      </c>
      <c r="C568" s="95" t="s">
        <v>0</v>
      </c>
      <c r="D568" s="99" t="s">
        <v>1408</v>
      </c>
      <c r="E568" s="99">
        <v>4000</v>
      </c>
      <c r="F568" s="93" t="s">
        <v>235</v>
      </c>
      <c r="G568" s="94">
        <f t="shared" si="235"/>
        <v>32000</v>
      </c>
      <c r="H568" s="96">
        <v>44711</v>
      </c>
      <c r="I568" s="96">
        <v>44169</v>
      </c>
      <c r="J568" s="196" t="s">
        <v>1409</v>
      </c>
      <c r="K568" s="94"/>
      <c r="L568" s="94"/>
      <c r="M568" s="196" t="s">
        <v>450</v>
      </c>
      <c r="N568" s="96">
        <v>44154</v>
      </c>
      <c r="O568" s="258">
        <f t="shared" si="236"/>
        <v>7</v>
      </c>
      <c r="P568" s="99">
        <f t="shared" si="237"/>
        <v>28000</v>
      </c>
      <c r="Q568" s="258"/>
      <c r="R568" s="258"/>
      <c r="S568" s="258"/>
      <c r="T568" s="258"/>
      <c r="U568" s="258"/>
      <c r="V568" s="258"/>
      <c r="W568" s="93" t="s">
        <v>241</v>
      </c>
      <c r="X568" s="99">
        <f t="shared" si="238"/>
        <v>4000</v>
      </c>
      <c r="Y568" s="74">
        <f t="shared" si="180"/>
        <v>0</v>
      </c>
      <c r="Z568" s="64"/>
      <c r="AA568" s="64"/>
      <c r="AB568" s="64"/>
      <c r="AC568" s="64"/>
      <c r="AD568" s="64"/>
      <c r="AE568" s="64"/>
      <c r="AF568" s="64"/>
      <c r="AG568" s="64"/>
      <c r="AH568" s="64"/>
      <c r="AI568" s="64"/>
      <c r="AJ568" s="64"/>
      <c r="AK568" s="64"/>
      <c r="AL568" s="64"/>
      <c r="AM568" s="64"/>
    </row>
    <row r="569" spans="1:39" s="69" customFormat="1" ht="38.25" customHeight="1">
      <c r="A569" s="188">
        <v>40</v>
      </c>
      <c r="B569" s="257" t="s">
        <v>1115</v>
      </c>
      <c r="C569" s="95" t="s">
        <v>0</v>
      </c>
      <c r="D569" s="99"/>
      <c r="E569" s="99">
        <v>1389</v>
      </c>
      <c r="F569" s="93" t="s">
        <v>1918</v>
      </c>
      <c r="G569" s="94">
        <f t="shared" si="235"/>
        <v>80562</v>
      </c>
      <c r="H569" s="96"/>
      <c r="I569" s="96">
        <v>44167</v>
      </c>
      <c r="J569" s="196" t="s">
        <v>1380</v>
      </c>
      <c r="K569" s="94"/>
      <c r="L569" s="94"/>
      <c r="M569" s="196" t="s">
        <v>449</v>
      </c>
      <c r="N569" s="96">
        <v>44154</v>
      </c>
      <c r="O569" s="258">
        <f t="shared" si="236"/>
        <v>9</v>
      </c>
      <c r="P569" s="99">
        <f t="shared" si="237"/>
        <v>12501</v>
      </c>
      <c r="Q569" s="258"/>
      <c r="R569" s="258"/>
      <c r="S569" s="258"/>
      <c r="T569" s="258"/>
      <c r="U569" s="258"/>
      <c r="V569" s="258"/>
      <c r="W569" s="93" t="s">
        <v>878</v>
      </c>
      <c r="X569" s="99">
        <f t="shared" si="238"/>
        <v>68061</v>
      </c>
      <c r="Y569" s="74">
        <f t="shared" si="180"/>
        <v>0</v>
      </c>
      <c r="Z569" s="64"/>
      <c r="AA569" s="64"/>
      <c r="AB569" s="64"/>
      <c r="AC569" s="64"/>
      <c r="AD569" s="64"/>
      <c r="AE569" s="64"/>
      <c r="AF569" s="64"/>
      <c r="AG569" s="64"/>
      <c r="AH569" s="64"/>
      <c r="AI569" s="64"/>
      <c r="AJ569" s="64"/>
      <c r="AK569" s="64"/>
      <c r="AL569" s="64"/>
      <c r="AM569" s="64"/>
    </row>
    <row r="570" spans="1:39" s="69" customFormat="1" ht="42" customHeight="1">
      <c r="A570" s="188">
        <v>41</v>
      </c>
      <c r="B570" s="257" t="s">
        <v>1410</v>
      </c>
      <c r="C570" s="95" t="s">
        <v>0</v>
      </c>
      <c r="D570" s="99"/>
      <c r="E570" s="99">
        <v>718.6</v>
      </c>
      <c r="F570" s="93" t="s">
        <v>1919</v>
      </c>
      <c r="G570" s="94">
        <f t="shared" si="235"/>
        <v>143001.4</v>
      </c>
      <c r="H570" s="96"/>
      <c r="I570" s="96">
        <v>44166</v>
      </c>
      <c r="J570" s="196" t="s">
        <v>1395</v>
      </c>
      <c r="K570" s="94"/>
      <c r="L570" s="94"/>
      <c r="M570" s="196" t="s">
        <v>449</v>
      </c>
      <c r="N570" s="96">
        <v>44154</v>
      </c>
      <c r="O570" s="258">
        <f t="shared" si="236"/>
        <v>10</v>
      </c>
      <c r="P570" s="99">
        <f t="shared" si="237"/>
        <v>7186</v>
      </c>
      <c r="Q570" s="258"/>
      <c r="R570" s="258"/>
      <c r="S570" s="258"/>
      <c r="T570" s="258"/>
      <c r="U570" s="258"/>
      <c r="V570" s="258"/>
      <c r="W570" s="93" t="s">
        <v>1976</v>
      </c>
      <c r="X570" s="99">
        <f t="shared" si="238"/>
        <v>135815.4</v>
      </c>
      <c r="Y570" s="74">
        <f t="shared" si="180"/>
        <v>0</v>
      </c>
      <c r="Z570" s="64"/>
      <c r="AA570" s="64"/>
      <c r="AB570" s="64"/>
      <c r="AC570" s="64"/>
      <c r="AD570" s="64"/>
      <c r="AE570" s="64"/>
      <c r="AF570" s="64"/>
      <c r="AG570" s="64"/>
      <c r="AH570" s="64"/>
      <c r="AI570" s="64"/>
      <c r="AJ570" s="64"/>
      <c r="AK570" s="64"/>
      <c r="AL570" s="64"/>
      <c r="AM570" s="64"/>
    </row>
    <row r="571" spans="1:39" s="69" customFormat="1" ht="39" customHeight="1">
      <c r="A571" s="188">
        <v>42</v>
      </c>
      <c r="B571" s="189" t="s">
        <v>1411</v>
      </c>
      <c r="C571" s="154" t="s">
        <v>0</v>
      </c>
      <c r="D571" s="154" t="s">
        <v>1412</v>
      </c>
      <c r="E571" s="155">
        <v>176450.49</v>
      </c>
      <c r="F571" s="93" t="s">
        <v>351</v>
      </c>
      <c r="G571" s="94">
        <f t="shared" si="235"/>
        <v>0</v>
      </c>
      <c r="H571" s="215">
        <v>44255</v>
      </c>
      <c r="I571" s="215">
        <v>43819</v>
      </c>
      <c r="J571" s="94" t="s">
        <v>1413</v>
      </c>
      <c r="K571" s="94"/>
      <c r="L571" s="94"/>
      <c r="M571" s="94" t="s">
        <v>843</v>
      </c>
      <c r="N571" s="215">
        <v>43808</v>
      </c>
      <c r="O571" s="258">
        <f t="shared" si="236"/>
        <v>0</v>
      </c>
      <c r="P571" s="99">
        <f t="shared" si="237"/>
        <v>0</v>
      </c>
      <c r="Q571" s="258"/>
      <c r="R571" s="258"/>
      <c r="S571" s="258"/>
      <c r="T571" s="258"/>
      <c r="U571" s="258"/>
      <c r="V571" s="258"/>
      <c r="W571" s="93" t="s">
        <v>351</v>
      </c>
      <c r="X571" s="99">
        <f t="shared" si="238"/>
        <v>0</v>
      </c>
      <c r="Y571" s="74">
        <f t="shared" si="180"/>
        <v>0</v>
      </c>
      <c r="Z571" s="64"/>
      <c r="AA571" s="64"/>
      <c r="AB571" s="64"/>
      <c r="AC571" s="64"/>
      <c r="AD571" s="64"/>
      <c r="AE571" s="64"/>
      <c r="AF571" s="64"/>
      <c r="AG571" s="64"/>
      <c r="AH571" s="64"/>
      <c r="AI571" s="64"/>
      <c r="AJ571" s="64"/>
      <c r="AK571" s="64"/>
      <c r="AL571" s="64"/>
      <c r="AM571" s="64"/>
    </row>
    <row r="572" spans="1:39" s="69" customFormat="1" ht="48.75" customHeight="1">
      <c r="A572" s="188">
        <v>43</v>
      </c>
      <c r="B572" s="189" t="s">
        <v>1411</v>
      </c>
      <c r="C572" s="154" t="s">
        <v>0</v>
      </c>
      <c r="D572" s="154" t="s">
        <v>856</v>
      </c>
      <c r="E572" s="155">
        <v>176450.49</v>
      </c>
      <c r="F572" s="93" t="s">
        <v>239</v>
      </c>
      <c r="G572" s="94">
        <f t="shared" si="235"/>
        <v>529351.47</v>
      </c>
      <c r="H572" s="215">
        <v>44255</v>
      </c>
      <c r="I572" s="215">
        <v>43817</v>
      </c>
      <c r="J572" s="94" t="s">
        <v>1414</v>
      </c>
      <c r="K572" s="94"/>
      <c r="L572" s="94"/>
      <c r="M572" s="94" t="s">
        <v>843</v>
      </c>
      <c r="N572" s="215">
        <v>43808</v>
      </c>
      <c r="O572" s="258">
        <f t="shared" si="236"/>
        <v>0</v>
      </c>
      <c r="P572" s="99">
        <f t="shared" si="237"/>
        <v>0</v>
      </c>
      <c r="Q572" s="258"/>
      <c r="R572" s="258"/>
      <c r="S572" s="258"/>
      <c r="T572" s="258"/>
      <c r="U572" s="258"/>
      <c r="V572" s="258"/>
      <c r="W572" s="93" t="s">
        <v>239</v>
      </c>
      <c r="X572" s="99">
        <f t="shared" si="238"/>
        <v>529351.47</v>
      </c>
      <c r="Y572" s="74">
        <f t="shared" si="180"/>
        <v>0</v>
      </c>
      <c r="Z572" s="64"/>
      <c r="AA572" s="64"/>
      <c r="AB572" s="64"/>
      <c r="AC572" s="64"/>
      <c r="AD572" s="64"/>
      <c r="AE572" s="64"/>
      <c r="AF572" s="64"/>
      <c r="AG572" s="64"/>
      <c r="AH572" s="64"/>
      <c r="AI572" s="64"/>
      <c r="AJ572" s="64"/>
      <c r="AK572" s="64"/>
      <c r="AL572" s="64"/>
      <c r="AM572" s="64"/>
    </row>
    <row r="573" spans="1:39" s="69" customFormat="1" ht="34.5" customHeight="1">
      <c r="A573" s="188">
        <v>44</v>
      </c>
      <c r="B573" s="189" t="s">
        <v>1415</v>
      </c>
      <c r="C573" s="154" t="s">
        <v>0</v>
      </c>
      <c r="D573" s="154"/>
      <c r="E573" s="155">
        <v>206210</v>
      </c>
      <c r="F573" s="93" t="s">
        <v>873</v>
      </c>
      <c r="G573" s="94">
        <f t="shared" si="235"/>
        <v>1855890</v>
      </c>
      <c r="H573" s="215"/>
      <c r="I573" s="215">
        <v>44169</v>
      </c>
      <c r="J573" s="94" t="s">
        <v>1394</v>
      </c>
      <c r="K573" s="94"/>
      <c r="L573" s="94"/>
      <c r="M573" s="94" t="s">
        <v>449</v>
      </c>
      <c r="N573" s="215">
        <v>44154</v>
      </c>
      <c r="O573" s="258">
        <f t="shared" si="236"/>
        <v>0</v>
      </c>
      <c r="P573" s="99">
        <f t="shared" si="237"/>
        <v>0</v>
      </c>
      <c r="Q573" s="258"/>
      <c r="R573" s="258"/>
      <c r="S573" s="258"/>
      <c r="T573" s="258"/>
      <c r="U573" s="258"/>
      <c r="V573" s="258"/>
      <c r="W573" s="93" t="s">
        <v>873</v>
      </c>
      <c r="X573" s="99">
        <f t="shared" si="238"/>
        <v>1855890</v>
      </c>
      <c r="Y573" s="74">
        <f t="shared" si="180"/>
        <v>0</v>
      </c>
      <c r="Z573" s="64"/>
      <c r="AA573" s="64"/>
      <c r="AB573" s="64"/>
      <c r="AC573" s="64"/>
      <c r="AD573" s="64"/>
      <c r="AE573" s="64"/>
      <c r="AF573" s="64"/>
      <c r="AG573" s="64"/>
      <c r="AH573" s="64"/>
      <c r="AI573" s="64"/>
      <c r="AJ573" s="64"/>
      <c r="AK573" s="64"/>
      <c r="AL573" s="64"/>
      <c r="AM573" s="64"/>
    </row>
    <row r="574" spans="1:39" s="69" customFormat="1" ht="30" customHeight="1">
      <c r="A574" s="188">
        <v>45</v>
      </c>
      <c r="B574" s="257" t="s">
        <v>1416</v>
      </c>
      <c r="C574" s="95" t="s">
        <v>0</v>
      </c>
      <c r="D574" s="99"/>
      <c r="E574" s="99">
        <v>646.28</v>
      </c>
      <c r="F574" s="93" t="s">
        <v>1782</v>
      </c>
      <c r="G574" s="94">
        <f t="shared" si="235"/>
        <v>146705.56</v>
      </c>
      <c r="H574" s="96"/>
      <c r="I574" s="96">
        <v>44193</v>
      </c>
      <c r="J574" s="196" t="s">
        <v>1417</v>
      </c>
      <c r="K574" s="94"/>
      <c r="L574" s="94"/>
      <c r="M574" s="196" t="s">
        <v>449</v>
      </c>
      <c r="N574" s="96">
        <v>44154</v>
      </c>
      <c r="O574" s="258">
        <f t="shared" si="236"/>
        <v>10</v>
      </c>
      <c r="P574" s="99">
        <f t="shared" si="237"/>
        <v>6462.7999999999993</v>
      </c>
      <c r="Q574" s="258"/>
      <c r="R574" s="258"/>
      <c r="S574" s="258"/>
      <c r="T574" s="258"/>
      <c r="U574" s="258"/>
      <c r="V574" s="258"/>
      <c r="W574" s="93" t="s">
        <v>1977</v>
      </c>
      <c r="X574" s="99">
        <f t="shared" si="238"/>
        <v>140242.75999999998</v>
      </c>
      <c r="Y574" s="74">
        <f t="shared" si="180"/>
        <v>0</v>
      </c>
      <c r="Z574" s="64"/>
      <c r="AA574" s="64"/>
      <c r="AB574" s="64"/>
      <c r="AC574" s="64"/>
      <c r="AD574" s="64"/>
      <c r="AE574" s="64"/>
      <c r="AF574" s="64"/>
      <c r="AG574" s="64"/>
      <c r="AH574" s="64"/>
      <c r="AI574" s="64"/>
      <c r="AJ574" s="64"/>
      <c r="AK574" s="64"/>
      <c r="AL574" s="64"/>
      <c r="AM574" s="64"/>
    </row>
    <row r="575" spans="1:39" s="69" customFormat="1" ht="45.75" customHeight="1">
      <c r="A575" s="188">
        <v>46</v>
      </c>
      <c r="B575" s="257" t="s">
        <v>1418</v>
      </c>
      <c r="C575" s="95" t="s">
        <v>0</v>
      </c>
      <c r="D575" s="99"/>
      <c r="E575" s="99">
        <v>1618</v>
      </c>
      <c r="F575" s="93" t="s">
        <v>237</v>
      </c>
      <c r="G575" s="94">
        <f t="shared" si="235"/>
        <v>24270</v>
      </c>
      <c r="H575" s="96"/>
      <c r="I575" s="96">
        <v>44166</v>
      </c>
      <c r="J575" s="196" t="s">
        <v>1395</v>
      </c>
      <c r="K575" s="94"/>
      <c r="L575" s="94"/>
      <c r="M575" s="196" t="s">
        <v>449</v>
      </c>
      <c r="N575" s="96">
        <v>44154</v>
      </c>
      <c r="O575" s="258">
        <f t="shared" si="236"/>
        <v>0</v>
      </c>
      <c r="P575" s="99">
        <f t="shared" si="237"/>
        <v>0</v>
      </c>
      <c r="Q575" s="258"/>
      <c r="R575" s="258"/>
      <c r="S575" s="258"/>
      <c r="T575" s="258"/>
      <c r="U575" s="258"/>
      <c r="V575" s="258"/>
      <c r="W575" s="93" t="s">
        <v>237</v>
      </c>
      <c r="X575" s="99">
        <f t="shared" si="238"/>
        <v>24270</v>
      </c>
      <c r="Y575" s="74">
        <f t="shared" si="180"/>
        <v>0</v>
      </c>
      <c r="Z575" s="64"/>
      <c r="AA575" s="64"/>
      <c r="AB575" s="64"/>
      <c r="AC575" s="64"/>
      <c r="AD575" s="64"/>
      <c r="AE575" s="64"/>
      <c r="AF575" s="64"/>
      <c r="AG575" s="64"/>
      <c r="AH575" s="64"/>
      <c r="AI575" s="64"/>
      <c r="AJ575" s="64"/>
      <c r="AK575" s="64"/>
      <c r="AL575" s="64"/>
      <c r="AM575" s="64"/>
    </row>
    <row r="576" spans="1:39" s="69" customFormat="1" ht="30.75" customHeight="1">
      <c r="A576" s="188">
        <v>47</v>
      </c>
      <c r="B576" s="189" t="s">
        <v>1419</v>
      </c>
      <c r="C576" s="154" t="s">
        <v>0</v>
      </c>
      <c r="D576" s="154" t="s">
        <v>857</v>
      </c>
      <c r="E576" s="155">
        <v>59952.1</v>
      </c>
      <c r="F576" s="93" t="s">
        <v>911</v>
      </c>
      <c r="G576" s="94">
        <f t="shared" si="235"/>
        <v>1318946.2</v>
      </c>
      <c r="H576" s="215">
        <v>45287</v>
      </c>
      <c r="I576" s="215">
        <v>44165</v>
      </c>
      <c r="J576" s="94" t="s">
        <v>1420</v>
      </c>
      <c r="K576" s="94"/>
      <c r="L576" s="94"/>
      <c r="M576" s="94" t="s">
        <v>449</v>
      </c>
      <c r="N576" s="215">
        <v>44154</v>
      </c>
      <c r="O576" s="258">
        <f t="shared" si="236"/>
        <v>2</v>
      </c>
      <c r="P576" s="99">
        <f t="shared" si="237"/>
        <v>119904.2</v>
      </c>
      <c r="Q576" s="258"/>
      <c r="R576" s="258"/>
      <c r="S576" s="258"/>
      <c r="T576" s="258"/>
      <c r="U576" s="258"/>
      <c r="V576" s="258"/>
      <c r="W576" s="93" t="s">
        <v>279</v>
      </c>
      <c r="X576" s="99">
        <f t="shared" si="238"/>
        <v>1199042</v>
      </c>
      <c r="Y576" s="74">
        <f t="shared" si="180"/>
        <v>0</v>
      </c>
      <c r="Z576" s="64"/>
      <c r="AA576" s="64"/>
      <c r="AB576" s="64"/>
      <c r="AC576" s="64"/>
      <c r="AD576" s="64"/>
      <c r="AE576" s="64"/>
      <c r="AF576" s="64"/>
      <c r="AG576" s="64"/>
      <c r="AH576" s="64"/>
      <c r="AI576" s="64"/>
      <c r="AJ576" s="64"/>
      <c r="AK576" s="64"/>
      <c r="AL576" s="64"/>
      <c r="AM576" s="64"/>
    </row>
    <row r="577" spans="1:39" s="69" customFormat="1" ht="52.5" customHeight="1">
      <c r="A577" s="188">
        <v>48</v>
      </c>
      <c r="B577" s="189" t="s">
        <v>1421</v>
      </c>
      <c r="C577" s="154" t="s">
        <v>0</v>
      </c>
      <c r="D577" s="154" t="s">
        <v>858</v>
      </c>
      <c r="E577" s="155">
        <v>65950.52</v>
      </c>
      <c r="F577" s="93" t="s">
        <v>1541</v>
      </c>
      <c r="G577" s="94">
        <f t="shared" si="235"/>
        <v>857356.76</v>
      </c>
      <c r="H577" s="215">
        <v>45505</v>
      </c>
      <c r="I577" s="215">
        <v>44165</v>
      </c>
      <c r="J577" s="94" t="s">
        <v>1420</v>
      </c>
      <c r="K577" s="94"/>
      <c r="L577" s="94"/>
      <c r="M577" s="94" t="s">
        <v>449</v>
      </c>
      <c r="N577" s="215">
        <v>44154</v>
      </c>
      <c r="O577" s="258">
        <f t="shared" si="236"/>
        <v>0</v>
      </c>
      <c r="P577" s="99">
        <f t="shared" si="237"/>
        <v>0</v>
      </c>
      <c r="Q577" s="258"/>
      <c r="R577" s="258"/>
      <c r="S577" s="258"/>
      <c r="T577" s="258"/>
      <c r="U577" s="258"/>
      <c r="V577" s="258"/>
      <c r="W577" s="93" t="s">
        <v>1541</v>
      </c>
      <c r="X577" s="99">
        <f t="shared" si="238"/>
        <v>857356.76</v>
      </c>
      <c r="Y577" s="74">
        <f t="shared" si="180"/>
        <v>0</v>
      </c>
      <c r="Z577" s="64"/>
      <c r="AA577" s="64"/>
      <c r="AB577" s="64"/>
      <c r="AC577" s="64"/>
      <c r="AD577" s="64"/>
      <c r="AE577" s="64"/>
      <c r="AF577" s="64"/>
      <c r="AG577" s="64"/>
      <c r="AH577" s="64"/>
      <c r="AI577" s="64"/>
      <c r="AJ577" s="64"/>
      <c r="AK577" s="64"/>
      <c r="AL577" s="64"/>
      <c r="AM577" s="64"/>
    </row>
    <row r="578" spans="1:39" s="69" customFormat="1" ht="35.25" customHeight="1">
      <c r="A578" s="188">
        <v>49</v>
      </c>
      <c r="B578" s="189" t="s">
        <v>859</v>
      </c>
      <c r="C578" s="154" t="s">
        <v>0</v>
      </c>
      <c r="D578" s="154">
        <v>1910035</v>
      </c>
      <c r="E578" s="155">
        <v>745.79</v>
      </c>
      <c r="F578" s="93" t="s">
        <v>239</v>
      </c>
      <c r="G578" s="94">
        <f t="shared" si="235"/>
        <v>2237.37</v>
      </c>
      <c r="H578" s="215">
        <v>44805</v>
      </c>
      <c r="I578" s="215">
        <v>43817</v>
      </c>
      <c r="J578" s="94" t="s">
        <v>1422</v>
      </c>
      <c r="K578" s="94"/>
      <c r="L578" s="94"/>
      <c r="M578" s="94" t="s">
        <v>848</v>
      </c>
      <c r="N578" s="215">
        <v>43805</v>
      </c>
      <c r="O578" s="258">
        <f t="shared" si="236"/>
        <v>2</v>
      </c>
      <c r="P578" s="99">
        <f t="shared" si="237"/>
        <v>1491.58</v>
      </c>
      <c r="Q578" s="258"/>
      <c r="R578" s="258"/>
      <c r="S578" s="258"/>
      <c r="T578" s="258"/>
      <c r="U578" s="258"/>
      <c r="V578" s="258"/>
      <c r="W578" s="93" t="s">
        <v>241</v>
      </c>
      <c r="X578" s="99">
        <f t="shared" si="238"/>
        <v>745.79</v>
      </c>
      <c r="Y578" s="74">
        <f t="shared" si="180"/>
        <v>0</v>
      </c>
      <c r="Z578" s="64"/>
      <c r="AA578" s="64"/>
      <c r="AB578" s="64"/>
      <c r="AC578" s="64"/>
      <c r="AD578" s="64"/>
      <c r="AE578" s="64"/>
      <c r="AF578" s="64"/>
      <c r="AG578" s="64"/>
      <c r="AH578" s="64"/>
      <c r="AI578" s="64"/>
      <c r="AJ578" s="64"/>
      <c r="AK578" s="64"/>
      <c r="AL578" s="64"/>
      <c r="AM578" s="64"/>
    </row>
    <row r="579" spans="1:39" s="69" customFormat="1" ht="37.5" customHeight="1">
      <c r="A579" s="188">
        <v>50</v>
      </c>
      <c r="B579" s="189" t="s">
        <v>859</v>
      </c>
      <c r="C579" s="154" t="s">
        <v>0</v>
      </c>
      <c r="D579" s="154">
        <v>1905095</v>
      </c>
      <c r="E579" s="155">
        <v>745.79</v>
      </c>
      <c r="F579" s="93" t="s">
        <v>237</v>
      </c>
      <c r="G579" s="94">
        <f t="shared" si="235"/>
        <v>11186.849999999999</v>
      </c>
      <c r="H579" s="215">
        <v>44652</v>
      </c>
      <c r="I579" s="215">
        <v>43819</v>
      </c>
      <c r="J579" s="94" t="s">
        <v>1423</v>
      </c>
      <c r="K579" s="94"/>
      <c r="L579" s="94"/>
      <c r="M579" s="94" t="s">
        <v>848</v>
      </c>
      <c r="N579" s="215">
        <v>43805</v>
      </c>
      <c r="O579" s="258">
        <f t="shared" si="236"/>
        <v>0</v>
      </c>
      <c r="P579" s="99">
        <f t="shared" si="237"/>
        <v>0</v>
      </c>
      <c r="Q579" s="258"/>
      <c r="R579" s="258"/>
      <c r="S579" s="258"/>
      <c r="T579" s="258"/>
      <c r="U579" s="258"/>
      <c r="V579" s="258"/>
      <c r="W579" s="93" t="s">
        <v>237</v>
      </c>
      <c r="X579" s="99">
        <f t="shared" si="238"/>
        <v>11186.849999999999</v>
      </c>
      <c r="Y579" s="74">
        <f t="shared" si="180"/>
        <v>0</v>
      </c>
      <c r="Z579" s="64"/>
      <c r="AA579" s="64"/>
      <c r="AB579" s="64"/>
      <c r="AC579" s="64"/>
      <c r="AD579" s="64"/>
      <c r="AE579" s="64"/>
      <c r="AF579" s="64"/>
      <c r="AG579" s="64"/>
      <c r="AH579" s="64"/>
      <c r="AI579" s="64"/>
      <c r="AJ579" s="64"/>
      <c r="AK579" s="64"/>
      <c r="AL579" s="64"/>
      <c r="AM579" s="64"/>
    </row>
    <row r="580" spans="1:39" s="69" customFormat="1" ht="38.25" customHeight="1">
      <c r="A580" s="188">
        <v>51</v>
      </c>
      <c r="B580" s="257" t="s">
        <v>1424</v>
      </c>
      <c r="C580" s="95" t="s">
        <v>0</v>
      </c>
      <c r="D580" s="99"/>
      <c r="E580" s="99">
        <v>797.15</v>
      </c>
      <c r="F580" s="93" t="s">
        <v>351</v>
      </c>
      <c r="G580" s="94">
        <f t="shared" si="235"/>
        <v>0</v>
      </c>
      <c r="H580" s="96"/>
      <c r="I580" s="96">
        <v>44166</v>
      </c>
      <c r="J580" s="196" t="s">
        <v>1397</v>
      </c>
      <c r="K580" s="94"/>
      <c r="L580" s="94"/>
      <c r="M580" s="196" t="s">
        <v>449</v>
      </c>
      <c r="N580" s="96">
        <v>44154</v>
      </c>
      <c r="O580" s="258">
        <f t="shared" si="236"/>
        <v>0</v>
      </c>
      <c r="P580" s="99">
        <f t="shared" si="237"/>
        <v>0</v>
      </c>
      <c r="Q580" s="258"/>
      <c r="R580" s="258"/>
      <c r="S580" s="258"/>
      <c r="T580" s="258"/>
      <c r="U580" s="258"/>
      <c r="V580" s="258"/>
      <c r="W580" s="93" t="s">
        <v>351</v>
      </c>
      <c r="X580" s="99">
        <f t="shared" si="238"/>
        <v>0</v>
      </c>
      <c r="Y580" s="74">
        <f t="shared" si="180"/>
        <v>0</v>
      </c>
      <c r="Z580" s="64"/>
      <c r="AA580" s="64"/>
      <c r="AB580" s="64"/>
      <c r="AC580" s="64"/>
      <c r="AD580" s="64"/>
      <c r="AE580" s="64"/>
      <c r="AF580" s="64"/>
      <c r="AG580" s="64"/>
      <c r="AH580" s="64"/>
      <c r="AI580" s="64"/>
      <c r="AJ580" s="64"/>
      <c r="AK580" s="64"/>
      <c r="AL580" s="64"/>
      <c r="AM580" s="64"/>
    </row>
    <row r="581" spans="1:39" s="69" customFormat="1" ht="33" customHeight="1">
      <c r="A581" s="188">
        <v>52</v>
      </c>
      <c r="B581" s="189" t="s">
        <v>1425</v>
      </c>
      <c r="C581" s="154" t="s">
        <v>0</v>
      </c>
      <c r="D581" s="154" t="s">
        <v>855</v>
      </c>
      <c r="E581" s="155">
        <v>3667</v>
      </c>
      <c r="F581" s="93" t="s">
        <v>235</v>
      </c>
      <c r="G581" s="94">
        <f t="shared" si="235"/>
        <v>29336</v>
      </c>
      <c r="H581" s="215">
        <v>44440</v>
      </c>
      <c r="I581" s="215">
        <v>43447</v>
      </c>
      <c r="J581" s="94" t="s">
        <v>1426</v>
      </c>
      <c r="K581" s="94"/>
      <c r="L581" s="94"/>
      <c r="M581" s="94" t="s">
        <v>851</v>
      </c>
      <c r="N581" s="215">
        <v>43433</v>
      </c>
      <c r="O581" s="258">
        <f t="shared" si="236"/>
        <v>8</v>
      </c>
      <c r="P581" s="99">
        <f t="shared" si="237"/>
        <v>29336</v>
      </c>
      <c r="Q581" s="258"/>
      <c r="R581" s="258"/>
      <c r="S581" s="258"/>
      <c r="T581" s="258"/>
      <c r="U581" s="258"/>
      <c r="V581" s="258"/>
      <c r="W581" s="93" t="s">
        <v>351</v>
      </c>
      <c r="X581" s="99">
        <f t="shared" si="238"/>
        <v>0</v>
      </c>
      <c r="Y581" s="74">
        <f t="shared" si="180"/>
        <v>0</v>
      </c>
      <c r="Z581" s="64"/>
      <c r="AA581" s="64"/>
      <c r="AB581" s="64"/>
      <c r="AC581" s="64"/>
      <c r="AD581" s="64"/>
      <c r="AE581" s="64"/>
      <c r="AF581" s="64"/>
      <c r="AG581" s="64"/>
      <c r="AH581" s="64"/>
      <c r="AI581" s="64"/>
      <c r="AJ581" s="64"/>
      <c r="AK581" s="64"/>
      <c r="AL581" s="64"/>
      <c r="AM581" s="64"/>
    </row>
    <row r="582" spans="1:39" s="69" customFormat="1" ht="32.25" customHeight="1">
      <c r="A582" s="188">
        <v>53</v>
      </c>
      <c r="B582" s="189" t="s">
        <v>1427</v>
      </c>
      <c r="C582" s="154" t="s">
        <v>0</v>
      </c>
      <c r="D582" s="154" t="s">
        <v>1428</v>
      </c>
      <c r="E582" s="155">
        <v>37100</v>
      </c>
      <c r="F582" s="93" t="s">
        <v>236</v>
      </c>
      <c r="G582" s="94">
        <f t="shared" si="235"/>
        <v>185500</v>
      </c>
      <c r="H582" s="215">
        <v>45046</v>
      </c>
      <c r="I582" s="215">
        <v>44162</v>
      </c>
      <c r="J582" s="94" t="s">
        <v>1429</v>
      </c>
      <c r="K582" s="94"/>
      <c r="L582" s="94"/>
      <c r="M582" s="94" t="s">
        <v>450</v>
      </c>
      <c r="N582" s="215">
        <v>44154</v>
      </c>
      <c r="O582" s="258">
        <f t="shared" si="236"/>
        <v>0</v>
      </c>
      <c r="P582" s="99">
        <f t="shared" si="237"/>
        <v>0</v>
      </c>
      <c r="Q582" s="258"/>
      <c r="R582" s="258"/>
      <c r="S582" s="258"/>
      <c r="T582" s="258"/>
      <c r="U582" s="258"/>
      <c r="V582" s="258"/>
      <c r="W582" s="93" t="s">
        <v>236</v>
      </c>
      <c r="X582" s="99">
        <f t="shared" si="238"/>
        <v>185500</v>
      </c>
      <c r="Y582" s="74">
        <f t="shared" si="180"/>
        <v>0</v>
      </c>
      <c r="Z582" s="64"/>
      <c r="AA582" s="64"/>
      <c r="AB582" s="64"/>
      <c r="AC582" s="64"/>
      <c r="AD582" s="64"/>
      <c r="AE582" s="64"/>
      <c r="AF582" s="64"/>
      <c r="AG582" s="64"/>
      <c r="AH582" s="64"/>
      <c r="AI582" s="64"/>
      <c r="AJ582" s="64"/>
      <c r="AK582" s="64"/>
      <c r="AL582" s="64"/>
      <c r="AM582" s="64"/>
    </row>
    <row r="583" spans="1:39" s="69" customFormat="1" ht="45" customHeight="1">
      <c r="A583" s="188">
        <v>54</v>
      </c>
      <c r="B583" s="257" t="s">
        <v>1430</v>
      </c>
      <c r="C583" s="95" t="s">
        <v>0</v>
      </c>
      <c r="D583" s="99" t="s">
        <v>1431</v>
      </c>
      <c r="E583" s="99">
        <v>4560</v>
      </c>
      <c r="F583" s="93" t="s">
        <v>235</v>
      </c>
      <c r="G583" s="94">
        <f t="shared" si="235"/>
        <v>36480</v>
      </c>
      <c r="H583" s="96">
        <v>45931</v>
      </c>
      <c r="I583" s="96">
        <v>44179</v>
      </c>
      <c r="J583" s="196" t="s">
        <v>1390</v>
      </c>
      <c r="K583" s="94"/>
      <c r="L583" s="94"/>
      <c r="M583" s="196" t="s">
        <v>879</v>
      </c>
      <c r="N583" s="96">
        <v>44176</v>
      </c>
      <c r="O583" s="258">
        <f t="shared" si="236"/>
        <v>0</v>
      </c>
      <c r="P583" s="99">
        <f t="shared" si="237"/>
        <v>0</v>
      </c>
      <c r="Q583" s="258"/>
      <c r="R583" s="258"/>
      <c r="S583" s="258"/>
      <c r="T583" s="258"/>
      <c r="U583" s="258"/>
      <c r="V583" s="258"/>
      <c r="W583" s="93" t="s">
        <v>235</v>
      </c>
      <c r="X583" s="99">
        <f t="shared" si="238"/>
        <v>36480</v>
      </c>
      <c r="Y583" s="74">
        <f t="shared" si="180"/>
        <v>0</v>
      </c>
      <c r="Z583" s="64"/>
      <c r="AA583" s="64"/>
      <c r="AB583" s="64"/>
      <c r="AC583" s="64"/>
      <c r="AD583" s="64"/>
      <c r="AE583" s="64"/>
      <c r="AF583" s="64"/>
      <c r="AG583" s="64"/>
      <c r="AH583" s="64"/>
      <c r="AI583" s="64"/>
      <c r="AJ583" s="64"/>
      <c r="AK583" s="64"/>
      <c r="AL583" s="64"/>
      <c r="AM583" s="64"/>
    </row>
    <row r="584" spans="1:39" s="69" customFormat="1" ht="37.5" customHeight="1">
      <c r="A584" s="188">
        <v>55</v>
      </c>
      <c r="B584" s="189" t="s">
        <v>1432</v>
      </c>
      <c r="C584" s="154" t="s">
        <v>0</v>
      </c>
      <c r="D584" s="154" t="s">
        <v>860</v>
      </c>
      <c r="E584" s="155">
        <v>26755.35</v>
      </c>
      <c r="F584" s="93" t="s">
        <v>241</v>
      </c>
      <c r="G584" s="94">
        <f t="shared" si="235"/>
        <v>26755.35</v>
      </c>
      <c r="H584" s="215">
        <v>44391</v>
      </c>
      <c r="I584" s="215">
        <v>43819</v>
      </c>
      <c r="J584" s="94" t="s">
        <v>1423</v>
      </c>
      <c r="K584" s="94"/>
      <c r="L584" s="94"/>
      <c r="M584" s="94" t="s">
        <v>848</v>
      </c>
      <c r="N584" s="215">
        <v>43805</v>
      </c>
      <c r="O584" s="258">
        <f t="shared" si="236"/>
        <v>1</v>
      </c>
      <c r="P584" s="99">
        <f t="shared" si="237"/>
        <v>26755.35</v>
      </c>
      <c r="Q584" s="258"/>
      <c r="R584" s="258"/>
      <c r="S584" s="258"/>
      <c r="T584" s="258"/>
      <c r="U584" s="258"/>
      <c r="V584" s="258"/>
      <c r="W584" s="93" t="s">
        <v>351</v>
      </c>
      <c r="X584" s="99">
        <f t="shared" si="238"/>
        <v>0</v>
      </c>
      <c r="Y584" s="74">
        <f t="shared" si="180"/>
        <v>0</v>
      </c>
      <c r="Z584" s="64"/>
      <c r="AA584" s="64"/>
      <c r="AB584" s="64"/>
      <c r="AC584" s="64"/>
      <c r="AD584" s="64"/>
      <c r="AE584" s="64"/>
      <c r="AF584" s="64"/>
      <c r="AG584" s="64"/>
      <c r="AH584" s="64"/>
      <c r="AI584" s="64"/>
      <c r="AJ584" s="64"/>
      <c r="AK584" s="64"/>
      <c r="AL584" s="64"/>
      <c r="AM584" s="64"/>
    </row>
    <row r="585" spans="1:39" s="69" customFormat="1" ht="32.25" customHeight="1">
      <c r="A585" s="188">
        <v>56</v>
      </c>
      <c r="B585" s="257" t="s">
        <v>1433</v>
      </c>
      <c r="C585" s="95" t="s">
        <v>0</v>
      </c>
      <c r="D585" s="99"/>
      <c r="E585" s="99">
        <v>3787.8</v>
      </c>
      <c r="F585" s="93" t="s">
        <v>242</v>
      </c>
      <c r="G585" s="94">
        <f t="shared" si="235"/>
        <v>37878</v>
      </c>
      <c r="H585" s="96"/>
      <c r="I585" s="96">
        <v>44168</v>
      </c>
      <c r="J585" s="196" t="s">
        <v>1355</v>
      </c>
      <c r="K585" s="94"/>
      <c r="L585" s="94"/>
      <c r="M585" s="196" t="s">
        <v>449</v>
      </c>
      <c r="N585" s="96">
        <v>44154</v>
      </c>
      <c r="O585" s="258">
        <f t="shared" si="236"/>
        <v>0</v>
      </c>
      <c r="P585" s="99">
        <f t="shared" si="237"/>
        <v>0</v>
      </c>
      <c r="Q585" s="258"/>
      <c r="R585" s="258"/>
      <c r="S585" s="258"/>
      <c r="T585" s="258"/>
      <c r="U585" s="258"/>
      <c r="V585" s="258"/>
      <c r="W585" s="93" t="s">
        <v>242</v>
      </c>
      <c r="X585" s="99">
        <f t="shared" si="238"/>
        <v>37878</v>
      </c>
      <c r="Y585" s="74">
        <f t="shared" si="180"/>
        <v>0</v>
      </c>
      <c r="Z585" s="64"/>
      <c r="AA585" s="64"/>
      <c r="AB585" s="64"/>
      <c r="AC585" s="64"/>
      <c r="AD585" s="64"/>
      <c r="AE585" s="64"/>
      <c r="AF585" s="64"/>
      <c r="AG585" s="64"/>
      <c r="AH585" s="64"/>
      <c r="AI585" s="64"/>
      <c r="AJ585" s="64"/>
      <c r="AK585" s="64"/>
      <c r="AL585" s="64"/>
      <c r="AM585" s="64"/>
    </row>
    <row r="586" spans="1:39" s="69" customFormat="1" ht="27.75" customHeight="1">
      <c r="A586" s="188">
        <v>57</v>
      </c>
      <c r="B586" s="257" t="s">
        <v>1434</v>
      </c>
      <c r="C586" s="95" t="s">
        <v>0</v>
      </c>
      <c r="D586" s="99" t="s">
        <v>876</v>
      </c>
      <c r="E586" s="99">
        <v>23275</v>
      </c>
      <c r="F586" s="93" t="s">
        <v>242</v>
      </c>
      <c r="G586" s="94">
        <f t="shared" si="235"/>
        <v>232750</v>
      </c>
      <c r="H586" s="96">
        <v>45778</v>
      </c>
      <c r="I586" s="96">
        <v>44179</v>
      </c>
      <c r="J586" s="196" t="s">
        <v>1390</v>
      </c>
      <c r="K586" s="94"/>
      <c r="L586" s="94"/>
      <c r="M586" s="196" t="s">
        <v>879</v>
      </c>
      <c r="N586" s="96">
        <v>44176</v>
      </c>
      <c r="O586" s="258">
        <f t="shared" si="236"/>
        <v>0</v>
      </c>
      <c r="P586" s="99">
        <f t="shared" si="237"/>
        <v>0</v>
      </c>
      <c r="Q586" s="258"/>
      <c r="R586" s="258"/>
      <c r="S586" s="258"/>
      <c r="T586" s="258"/>
      <c r="U586" s="258"/>
      <c r="V586" s="258"/>
      <c r="W586" s="93" t="s">
        <v>242</v>
      </c>
      <c r="X586" s="99">
        <f t="shared" si="238"/>
        <v>232750</v>
      </c>
      <c r="Y586" s="74">
        <f t="shared" si="180"/>
        <v>0</v>
      </c>
      <c r="Z586" s="64"/>
      <c r="AA586" s="64"/>
      <c r="AB586" s="64"/>
      <c r="AC586" s="64"/>
      <c r="AD586" s="64"/>
      <c r="AE586" s="64"/>
      <c r="AF586" s="64"/>
      <c r="AG586" s="64"/>
      <c r="AH586" s="64"/>
      <c r="AI586" s="64"/>
      <c r="AJ586" s="64"/>
      <c r="AK586" s="64"/>
      <c r="AL586" s="64"/>
      <c r="AM586" s="64"/>
    </row>
    <row r="587" spans="1:39" s="69" customFormat="1" ht="34.5" customHeight="1">
      <c r="A587" s="188">
        <v>58</v>
      </c>
      <c r="B587" s="257" t="s">
        <v>1435</v>
      </c>
      <c r="C587" s="95" t="s">
        <v>0</v>
      </c>
      <c r="D587" s="99" t="s">
        <v>1436</v>
      </c>
      <c r="E587" s="99">
        <v>749</v>
      </c>
      <c r="F587" s="93" t="s">
        <v>1544</v>
      </c>
      <c r="G587" s="94">
        <f t="shared" si="235"/>
        <v>17976</v>
      </c>
      <c r="H587" s="96">
        <v>45046</v>
      </c>
      <c r="I587" s="96">
        <v>44182</v>
      </c>
      <c r="J587" s="196" t="s">
        <v>1360</v>
      </c>
      <c r="K587" s="94"/>
      <c r="L587" s="94"/>
      <c r="M587" s="196" t="s">
        <v>450</v>
      </c>
      <c r="N587" s="96">
        <v>44154</v>
      </c>
      <c r="O587" s="258">
        <f t="shared" si="236"/>
        <v>17</v>
      </c>
      <c r="P587" s="99">
        <f t="shared" si="237"/>
        <v>12733</v>
      </c>
      <c r="Q587" s="258"/>
      <c r="R587" s="258"/>
      <c r="S587" s="258"/>
      <c r="T587" s="258"/>
      <c r="U587" s="258"/>
      <c r="V587" s="258"/>
      <c r="W587" s="93" t="s">
        <v>234</v>
      </c>
      <c r="X587" s="99">
        <f t="shared" si="238"/>
        <v>5243</v>
      </c>
      <c r="Y587" s="74">
        <f t="shared" si="180"/>
        <v>0</v>
      </c>
      <c r="Z587" s="64"/>
      <c r="AA587" s="64"/>
      <c r="AB587" s="64"/>
      <c r="AC587" s="64"/>
      <c r="AD587" s="64"/>
      <c r="AE587" s="64"/>
      <c r="AF587" s="64"/>
      <c r="AG587" s="64"/>
      <c r="AH587" s="64"/>
      <c r="AI587" s="64"/>
      <c r="AJ587" s="64"/>
      <c r="AK587" s="64"/>
      <c r="AL587" s="64"/>
      <c r="AM587" s="64"/>
    </row>
    <row r="588" spans="1:39" s="69" customFormat="1" ht="38.25" customHeight="1">
      <c r="A588" s="188">
        <v>59</v>
      </c>
      <c r="B588" s="257" t="s">
        <v>1435</v>
      </c>
      <c r="C588" s="95" t="s">
        <v>0</v>
      </c>
      <c r="D588" s="99" t="s">
        <v>1437</v>
      </c>
      <c r="E588" s="99">
        <v>1177</v>
      </c>
      <c r="F588" s="93" t="s">
        <v>847</v>
      </c>
      <c r="G588" s="94">
        <f t="shared" si="235"/>
        <v>31779</v>
      </c>
      <c r="H588" s="96">
        <v>45077</v>
      </c>
      <c r="I588" s="96">
        <v>44182</v>
      </c>
      <c r="J588" s="196" t="s">
        <v>1360</v>
      </c>
      <c r="K588" s="94"/>
      <c r="L588" s="94"/>
      <c r="M588" s="196" t="s">
        <v>450</v>
      </c>
      <c r="N588" s="96">
        <v>44154</v>
      </c>
      <c r="O588" s="258">
        <f t="shared" si="236"/>
        <v>0</v>
      </c>
      <c r="P588" s="99">
        <f t="shared" si="237"/>
        <v>0</v>
      </c>
      <c r="Q588" s="258"/>
      <c r="R588" s="258"/>
      <c r="S588" s="258"/>
      <c r="T588" s="258"/>
      <c r="U588" s="258"/>
      <c r="V588" s="258"/>
      <c r="W588" s="93" t="s">
        <v>847</v>
      </c>
      <c r="X588" s="99">
        <f t="shared" si="238"/>
        <v>31779</v>
      </c>
      <c r="Y588" s="74">
        <f t="shared" si="180"/>
        <v>0</v>
      </c>
      <c r="Z588" s="64"/>
      <c r="AA588" s="64"/>
      <c r="AB588" s="64"/>
      <c r="AC588" s="64"/>
      <c r="AD588" s="64"/>
      <c r="AE588" s="64"/>
      <c r="AF588" s="64"/>
      <c r="AG588" s="64"/>
      <c r="AH588" s="64"/>
      <c r="AI588" s="64"/>
      <c r="AJ588" s="64"/>
      <c r="AK588" s="64"/>
      <c r="AL588" s="64"/>
      <c r="AM588" s="64"/>
    </row>
    <row r="589" spans="1:39" s="69" customFormat="1" ht="42.75" customHeight="1">
      <c r="A589" s="188">
        <v>60</v>
      </c>
      <c r="B589" s="257" t="s">
        <v>1438</v>
      </c>
      <c r="C589" s="95" t="s">
        <v>0</v>
      </c>
      <c r="D589" s="99" t="s">
        <v>1439</v>
      </c>
      <c r="E589" s="99">
        <v>749</v>
      </c>
      <c r="F589" s="93" t="s">
        <v>1779</v>
      </c>
      <c r="G589" s="94">
        <f t="shared" si="235"/>
        <v>109354</v>
      </c>
      <c r="H589" s="96">
        <v>44926</v>
      </c>
      <c r="I589" s="96">
        <v>44173</v>
      </c>
      <c r="J589" s="196" t="s">
        <v>1376</v>
      </c>
      <c r="K589" s="94"/>
      <c r="L589" s="94"/>
      <c r="M589" s="196" t="s">
        <v>450</v>
      </c>
      <c r="N589" s="96">
        <v>44154</v>
      </c>
      <c r="O589" s="258">
        <f t="shared" si="236"/>
        <v>0</v>
      </c>
      <c r="P589" s="99">
        <f t="shared" si="237"/>
        <v>0</v>
      </c>
      <c r="Q589" s="258"/>
      <c r="R589" s="258"/>
      <c r="S589" s="258"/>
      <c r="T589" s="258"/>
      <c r="U589" s="258"/>
      <c r="V589" s="258"/>
      <c r="W589" s="93" t="s">
        <v>1779</v>
      </c>
      <c r="X589" s="99">
        <f t="shared" si="238"/>
        <v>109354</v>
      </c>
      <c r="Y589" s="74">
        <f t="shared" si="180"/>
        <v>0</v>
      </c>
      <c r="Z589" s="64"/>
      <c r="AA589" s="64"/>
      <c r="AB589" s="64"/>
      <c r="AC589" s="64"/>
      <c r="AD589" s="64"/>
      <c r="AE589" s="64"/>
      <c r="AF589" s="64"/>
      <c r="AG589" s="64"/>
      <c r="AH589" s="64"/>
      <c r="AI589" s="64"/>
      <c r="AJ589" s="64"/>
      <c r="AK589" s="64"/>
      <c r="AL589" s="64"/>
      <c r="AM589" s="64"/>
    </row>
    <row r="590" spans="1:39" s="69" customFormat="1" ht="45" customHeight="1">
      <c r="A590" s="365">
        <v>61</v>
      </c>
      <c r="B590" s="257" t="s">
        <v>1440</v>
      </c>
      <c r="C590" s="95" t="s">
        <v>0</v>
      </c>
      <c r="D590" s="99"/>
      <c r="E590" s="99">
        <v>208650</v>
      </c>
      <c r="F590" s="93" t="s">
        <v>613</v>
      </c>
      <c r="G590" s="94">
        <f t="shared" si="235"/>
        <v>1251900</v>
      </c>
      <c r="H590" s="96"/>
      <c r="I590" s="96">
        <v>44167</v>
      </c>
      <c r="J590" s="196" t="s">
        <v>1441</v>
      </c>
      <c r="K590" s="94"/>
      <c r="L590" s="94"/>
      <c r="M590" s="196" t="s">
        <v>449</v>
      </c>
      <c r="N590" s="96">
        <v>44154</v>
      </c>
      <c r="O590" s="258">
        <f t="shared" si="236"/>
        <v>0</v>
      </c>
      <c r="P590" s="99">
        <f t="shared" si="237"/>
        <v>0</v>
      </c>
      <c r="Q590" s="258"/>
      <c r="R590" s="258"/>
      <c r="S590" s="258"/>
      <c r="T590" s="258"/>
      <c r="U590" s="258"/>
      <c r="V590" s="258"/>
      <c r="W590" s="93" t="s">
        <v>613</v>
      </c>
      <c r="X590" s="99">
        <f t="shared" si="238"/>
        <v>1251900</v>
      </c>
      <c r="Y590" s="74">
        <f t="shared" si="180"/>
        <v>0</v>
      </c>
      <c r="Z590" s="64"/>
      <c r="AA590" s="64"/>
      <c r="AB590" s="64"/>
      <c r="AC590" s="64"/>
      <c r="AD590" s="64"/>
      <c r="AE590" s="64"/>
      <c r="AF590" s="64"/>
      <c r="AG590" s="64"/>
      <c r="AH590" s="64"/>
      <c r="AI590" s="64"/>
      <c r="AJ590" s="64"/>
      <c r="AK590" s="64"/>
      <c r="AL590" s="64"/>
      <c r="AM590" s="64"/>
    </row>
    <row r="591" spans="1:39" s="69" customFormat="1" ht="33" customHeight="1">
      <c r="A591" s="366">
        <v>62</v>
      </c>
      <c r="B591" s="367" t="s">
        <v>1442</v>
      </c>
      <c r="C591" s="95" t="s">
        <v>0</v>
      </c>
      <c r="D591" s="99"/>
      <c r="E591" s="99">
        <v>1112.7</v>
      </c>
      <c r="F591" s="93" t="s">
        <v>1543</v>
      </c>
      <c r="G591" s="94">
        <f t="shared" si="235"/>
        <v>87903.3</v>
      </c>
      <c r="H591" s="96"/>
      <c r="I591" s="96">
        <v>44166</v>
      </c>
      <c r="J591" s="196" t="s">
        <v>1395</v>
      </c>
      <c r="K591" s="94"/>
      <c r="L591" s="94"/>
      <c r="M591" s="196" t="s">
        <v>449</v>
      </c>
      <c r="N591" s="96">
        <v>44154</v>
      </c>
      <c r="O591" s="258">
        <f t="shared" si="236"/>
        <v>0</v>
      </c>
      <c r="P591" s="99">
        <f t="shared" si="237"/>
        <v>0</v>
      </c>
      <c r="Q591" s="258"/>
      <c r="R591" s="258"/>
      <c r="S591" s="258"/>
      <c r="T591" s="258"/>
      <c r="U591" s="258"/>
      <c r="V591" s="258"/>
      <c r="W591" s="93" t="s">
        <v>1543</v>
      </c>
      <c r="X591" s="99">
        <f t="shared" si="238"/>
        <v>87903.3</v>
      </c>
      <c r="Y591" s="74">
        <f t="shared" si="180"/>
        <v>0</v>
      </c>
      <c r="Z591" s="64"/>
      <c r="AA591" s="64"/>
      <c r="AB591" s="64"/>
      <c r="AC591" s="64"/>
      <c r="AD591" s="64"/>
      <c r="AE591" s="64"/>
      <c r="AF591" s="64"/>
      <c r="AG591" s="64"/>
      <c r="AH591" s="64"/>
      <c r="AI591" s="64"/>
      <c r="AJ591" s="64"/>
      <c r="AK591" s="64"/>
      <c r="AL591" s="64"/>
      <c r="AM591" s="64"/>
    </row>
    <row r="592" spans="1:39" s="69" customFormat="1" ht="42" customHeight="1">
      <c r="A592" s="368">
        <v>63</v>
      </c>
      <c r="B592" s="369" t="s">
        <v>1443</v>
      </c>
      <c r="C592" s="154" t="s">
        <v>38</v>
      </c>
      <c r="D592" s="154"/>
      <c r="E592" s="155">
        <v>233260</v>
      </c>
      <c r="F592" s="93" t="s">
        <v>238</v>
      </c>
      <c r="G592" s="94">
        <f t="shared" si="235"/>
        <v>466520</v>
      </c>
      <c r="H592" s="215"/>
      <c r="I592" s="215">
        <v>43460</v>
      </c>
      <c r="J592" s="94">
        <v>422</v>
      </c>
      <c r="K592" s="94"/>
      <c r="L592" s="94"/>
      <c r="M592" s="94" t="s">
        <v>851</v>
      </c>
      <c r="N592" s="215">
        <v>43433</v>
      </c>
      <c r="O592" s="258">
        <f t="shared" si="236"/>
        <v>0</v>
      </c>
      <c r="P592" s="99">
        <f t="shared" si="237"/>
        <v>0</v>
      </c>
      <c r="Q592" s="258"/>
      <c r="R592" s="258"/>
      <c r="S592" s="258"/>
      <c r="T592" s="258"/>
      <c r="U592" s="258"/>
      <c r="V592" s="258"/>
      <c r="W592" s="93" t="s">
        <v>238</v>
      </c>
      <c r="X592" s="99">
        <f t="shared" si="238"/>
        <v>466520</v>
      </c>
      <c r="Y592" s="74">
        <f t="shared" si="180"/>
        <v>0</v>
      </c>
      <c r="Z592" s="64"/>
      <c r="AA592" s="64"/>
      <c r="AB592" s="64"/>
      <c r="AC592" s="64"/>
      <c r="AD592" s="64"/>
      <c r="AE592" s="64"/>
      <c r="AF592" s="64"/>
      <c r="AG592" s="64"/>
      <c r="AH592" s="64"/>
      <c r="AI592" s="64"/>
      <c r="AJ592" s="64"/>
      <c r="AK592" s="64"/>
      <c r="AL592" s="64"/>
      <c r="AM592" s="64"/>
    </row>
    <row r="593" spans="1:39" s="69" customFormat="1" ht="45.75" customHeight="1">
      <c r="A593" s="188">
        <v>64</v>
      </c>
      <c r="B593" s="369" t="s">
        <v>1444</v>
      </c>
      <c r="C593" s="154" t="s">
        <v>0</v>
      </c>
      <c r="D593" s="154"/>
      <c r="E593" s="155">
        <v>336515</v>
      </c>
      <c r="F593" s="93" t="s">
        <v>861</v>
      </c>
      <c r="G593" s="94">
        <f t="shared" si="235"/>
        <v>1346060</v>
      </c>
      <c r="H593" s="215"/>
      <c r="I593" s="215">
        <v>43447</v>
      </c>
      <c r="J593" s="94">
        <v>416</v>
      </c>
      <c r="K593" s="94"/>
      <c r="L593" s="94"/>
      <c r="M593" s="94" t="s">
        <v>851</v>
      </c>
      <c r="N593" s="215">
        <v>43433</v>
      </c>
      <c r="O593" s="258">
        <f t="shared" si="236"/>
        <v>0</v>
      </c>
      <c r="P593" s="99">
        <f t="shared" si="237"/>
        <v>0</v>
      </c>
      <c r="Q593" s="258"/>
      <c r="R593" s="258"/>
      <c r="S593" s="258"/>
      <c r="T593" s="258"/>
      <c r="U593" s="258"/>
      <c r="V593" s="258"/>
      <c r="W593" s="93" t="s">
        <v>861</v>
      </c>
      <c r="X593" s="99">
        <f t="shared" si="238"/>
        <v>1346060</v>
      </c>
      <c r="Y593" s="74">
        <f t="shared" si="180"/>
        <v>0</v>
      </c>
      <c r="Z593" s="64"/>
      <c r="AA593" s="64"/>
      <c r="AB593" s="64"/>
      <c r="AC593" s="64"/>
      <c r="AD593" s="64"/>
      <c r="AE593" s="64"/>
      <c r="AF593" s="64"/>
      <c r="AG593" s="64"/>
      <c r="AH593" s="64"/>
      <c r="AI593" s="64"/>
      <c r="AJ593" s="64"/>
      <c r="AK593" s="64"/>
      <c r="AL593" s="64"/>
      <c r="AM593" s="64"/>
    </row>
    <row r="594" spans="1:39" s="69" customFormat="1" ht="44.25" customHeight="1">
      <c r="A594" s="188">
        <v>65</v>
      </c>
      <c r="B594" s="257" t="s">
        <v>1445</v>
      </c>
      <c r="C594" s="95" t="s">
        <v>0</v>
      </c>
      <c r="D594" s="99" t="s">
        <v>1446</v>
      </c>
      <c r="E594" s="99">
        <v>631.29</v>
      </c>
      <c r="F594" s="93" t="s">
        <v>850</v>
      </c>
      <c r="G594" s="94">
        <f t="shared" si="235"/>
        <v>94693.5</v>
      </c>
      <c r="H594" s="96">
        <v>45808</v>
      </c>
      <c r="I594" s="96">
        <v>44173</v>
      </c>
      <c r="J594" s="196" t="s">
        <v>1376</v>
      </c>
      <c r="K594" s="94"/>
      <c r="L594" s="94"/>
      <c r="M594" s="196" t="s">
        <v>450</v>
      </c>
      <c r="N594" s="96">
        <v>44154</v>
      </c>
      <c r="O594" s="258">
        <f t="shared" si="236"/>
        <v>1</v>
      </c>
      <c r="P594" s="99">
        <f t="shared" si="237"/>
        <v>631.29</v>
      </c>
      <c r="Q594" s="258"/>
      <c r="R594" s="258"/>
      <c r="S594" s="258"/>
      <c r="T594" s="258"/>
      <c r="U594" s="258"/>
      <c r="V594" s="258"/>
      <c r="W594" s="93" t="s">
        <v>1978</v>
      </c>
      <c r="X594" s="99">
        <f t="shared" si="238"/>
        <v>94062.209999999992</v>
      </c>
      <c r="Y594" s="74">
        <f t="shared" si="180"/>
        <v>0</v>
      </c>
      <c r="Z594" s="64"/>
      <c r="AA594" s="64"/>
      <c r="AB594" s="64"/>
      <c r="AC594" s="64"/>
      <c r="AD594" s="64"/>
      <c r="AE594" s="64"/>
      <c r="AF594" s="64"/>
      <c r="AG594" s="64"/>
      <c r="AH594" s="64"/>
      <c r="AI594" s="64"/>
      <c r="AJ594" s="64"/>
      <c r="AK594" s="64"/>
      <c r="AL594" s="64"/>
      <c r="AM594" s="64"/>
    </row>
    <row r="595" spans="1:39" s="69" customFormat="1" ht="33" customHeight="1">
      <c r="A595" s="188">
        <v>66</v>
      </c>
      <c r="B595" s="257" t="s">
        <v>1447</v>
      </c>
      <c r="C595" s="95" t="s">
        <v>0</v>
      </c>
      <c r="D595" s="99"/>
      <c r="E595" s="99">
        <v>18494.95</v>
      </c>
      <c r="F595" s="93" t="s">
        <v>351</v>
      </c>
      <c r="G595" s="94">
        <f t="shared" si="235"/>
        <v>0</v>
      </c>
      <c r="H595" s="96"/>
      <c r="I595" s="96">
        <v>44166</v>
      </c>
      <c r="J595" s="196" t="s">
        <v>1397</v>
      </c>
      <c r="K595" s="94"/>
      <c r="L595" s="94"/>
      <c r="M595" s="196" t="s">
        <v>449</v>
      </c>
      <c r="N595" s="96">
        <v>44154</v>
      </c>
      <c r="O595" s="258">
        <f t="shared" si="236"/>
        <v>0</v>
      </c>
      <c r="P595" s="99">
        <f t="shared" si="237"/>
        <v>0</v>
      </c>
      <c r="Q595" s="258"/>
      <c r="R595" s="258"/>
      <c r="S595" s="258"/>
      <c r="T595" s="258"/>
      <c r="U595" s="258"/>
      <c r="V595" s="258"/>
      <c r="W595" s="93" t="s">
        <v>351</v>
      </c>
      <c r="X595" s="99">
        <f t="shared" si="238"/>
        <v>0</v>
      </c>
      <c r="Y595" s="74">
        <f t="shared" si="180"/>
        <v>0</v>
      </c>
      <c r="Z595" s="64"/>
      <c r="AA595" s="64"/>
      <c r="AB595" s="64"/>
      <c r="AC595" s="64"/>
      <c r="AD595" s="64"/>
      <c r="AE595" s="64"/>
      <c r="AF595" s="64"/>
      <c r="AG595" s="64"/>
      <c r="AH595" s="64"/>
      <c r="AI595" s="64"/>
      <c r="AJ595" s="64"/>
      <c r="AK595" s="64"/>
      <c r="AL595" s="64"/>
      <c r="AM595" s="64"/>
    </row>
    <row r="596" spans="1:39" s="69" customFormat="1" ht="35.25" customHeight="1">
      <c r="A596" s="188">
        <v>67</v>
      </c>
      <c r="B596" s="257" t="s">
        <v>1448</v>
      </c>
      <c r="C596" s="95" t="s">
        <v>0</v>
      </c>
      <c r="D596" s="99"/>
      <c r="E596" s="99">
        <v>18494.95</v>
      </c>
      <c r="F596" s="93" t="s">
        <v>873</v>
      </c>
      <c r="G596" s="94">
        <f t="shared" si="235"/>
        <v>166454.55000000002</v>
      </c>
      <c r="H596" s="96"/>
      <c r="I596" s="96">
        <v>44166</v>
      </c>
      <c r="J596" s="196" t="s">
        <v>1397</v>
      </c>
      <c r="K596" s="94"/>
      <c r="L596" s="94"/>
      <c r="M596" s="196" t="s">
        <v>449</v>
      </c>
      <c r="N596" s="96">
        <v>44154</v>
      </c>
      <c r="O596" s="258">
        <f t="shared" si="236"/>
        <v>4</v>
      </c>
      <c r="P596" s="99">
        <f t="shared" si="237"/>
        <v>73979.8</v>
      </c>
      <c r="Q596" s="258"/>
      <c r="R596" s="258"/>
      <c r="S596" s="258"/>
      <c r="T596" s="258"/>
      <c r="U596" s="258"/>
      <c r="V596" s="258"/>
      <c r="W596" s="93" t="s">
        <v>236</v>
      </c>
      <c r="X596" s="99">
        <f t="shared" si="238"/>
        <v>92474.75</v>
      </c>
      <c r="Y596" s="74">
        <f t="shared" si="180"/>
        <v>0</v>
      </c>
      <c r="Z596" s="64"/>
      <c r="AA596" s="64"/>
      <c r="AB596" s="64"/>
      <c r="AC596" s="64"/>
      <c r="AD596" s="64"/>
      <c r="AE596" s="64"/>
      <c r="AF596" s="64"/>
      <c r="AG596" s="64"/>
      <c r="AH596" s="64"/>
      <c r="AI596" s="64"/>
      <c r="AJ596" s="64"/>
      <c r="AK596" s="64"/>
      <c r="AL596" s="64"/>
      <c r="AM596" s="64"/>
    </row>
    <row r="597" spans="1:39" s="69" customFormat="1" ht="42.75" customHeight="1">
      <c r="A597" s="188">
        <v>68</v>
      </c>
      <c r="B597" s="189" t="s">
        <v>1449</v>
      </c>
      <c r="C597" s="154" t="s">
        <v>0</v>
      </c>
      <c r="D597" s="154" t="s">
        <v>1450</v>
      </c>
      <c r="E597" s="155">
        <v>28590</v>
      </c>
      <c r="F597" s="93" t="s">
        <v>943</v>
      </c>
      <c r="G597" s="94">
        <f t="shared" si="235"/>
        <v>343080</v>
      </c>
      <c r="H597" s="215">
        <v>44957</v>
      </c>
      <c r="I597" s="215">
        <v>44162</v>
      </c>
      <c r="J597" s="94" t="s">
        <v>1429</v>
      </c>
      <c r="K597" s="94"/>
      <c r="L597" s="94"/>
      <c r="M597" s="94" t="s">
        <v>450</v>
      </c>
      <c r="N597" s="215">
        <v>44154</v>
      </c>
      <c r="O597" s="258">
        <f t="shared" si="236"/>
        <v>0</v>
      </c>
      <c r="P597" s="99">
        <f t="shared" si="237"/>
        <v>0</v>
      </c>
      <c r="Q597" s="258"/>
      <c r="R597" s="258"/>
      <c r="S597" s="258"/>
      <c r="T597" s="258"/>
      <c r="U597" s="258"/>
      <c r="V597" s="258"/>
      <c r="W597" s="93" t="s">
        <v>943</v>
      </c>
      <c r="X597" s="99">
        <f t="shared" si="238"/>
        <v>343080</v>
      </c>
      <c r="Y597" s="74">
        <f t="shared" si="180"/>
        <v>0</v>
      </c>
      <c r="Z597" s="64"/>
      <c r="AA597" s="64"/>
      <c r="AB597" s="64"/>
      <c r="AC597" s="64"/>
      <c r="AD597" s="64"/>
      <c r="AE597" s="64"/>
      <c r="AF597" s="64"/>
      <c r="AG597" s="64"/>
      <c r="AH597" s="64"/>
      <c r="AI597" s="64"/>
      <c r="AJ597" s="64"/>
      <c r="AK597" s="64"/>
      <c r="AL597" s="64"/>
      <c r="AM597" s="64"/>
    </row>
    <row r="598" spans="1:39" s="69" customFormat="1" ht="37.5" customHeight="1">
      <c r="A598" s="188">
        <v>69</v>
      </c>
      <c r="B598" s="189" t="s">
        <v>1451</v>
      </c>
      <c r="C598" s="154" t="s">
        <v>0</v>
      </c>
      <c r="D598" s="154" t="s">
        <v>1450</v>
      </c>
      <c r="E598" s="155">
        <v>28590</v>
      </c>
      <c r="F598" s="93" t="s">
        <v>613</v>
      </c>
      <c r="G598" s="94">
        <f t="shared" si="235"/>
        <v>171540</v>
      </c>
      <c r="H598" s="215">
        <v>44957</v>
      </c>
      <c r="I598" s="215">
        <v>44162</v>
      </c>
      <c r="J598" s="94" t="s">
        <v>1429</v>
      </c>
      <c r="K598" s="94"/>
      <c r="L598" s="94"/>
      <c r="M598" s="94" t="s">
        <v>450</v>
      </c>
      <c r="N598" s="215">
        <v>44154</v>
      </c>
      <c r="O598" s="258">
        <f t="shared" si="236"/>
        <v>0</v>
      </c>
      <c r="P598" s="99">
        <f t="shared" si="237"/>
        <v>0</v>
      </c>
      <c r="Q598" s="258"/>
      <c r="R598" s="258"/>
      <c r="S598" s="258"/>
      <c r="T598" s="258"/>
      <c r="U598" s="258"/>
      <c r="V598" s="258"/>
      <c r="W598" s="93" t="s">
        <v>613</v>
      </c>
      <c r="X598" s="99">
        <f t="shared" si="238"/>
        <v>171540</v>
      </c>
      <c r="Y598" s="74">
        <f t="shared" si="180"/>
        <v>0</v>
      </c>
      <c r="Z598" s="64"/>
      <c r="AA598" s="64"/>
      <c r="AB598" s="64"/>
      <c r="AC598" s="64"/>
      <c r="AD598" s="64"/>
      <c r="AE598" s="64"/>
      <c r="AF598" s="64"/>
      <c r="AG598" s="64"/>
      <c r="AH598" s="64"/>
      <c r="AI598" s="64"/>
      <c r="AJ598" s="64"/>
      <c r="AK598" s="64"/>
      <c r="AL598" s="64"/>
      <c r="AM598" s="64"/>
    </row>
    <row r="599" spans="1:39" s="69" customFormat="1" ht="34.5" customHeight="1">
      <c r="A599" s="188">
        <v>70</v>
      </c>
      <c r="B599" s="189" t="s">
        <v>1142</v>
      </c>
      <c r="C599" s="154" t="s">
        <v>0</v>
      </c>
      <c r="D599" s="154" t="s">
        <v>1452</v>
      </c>
      <c r="E599" s="155">
        <v>38990</v>
      </c>
      <c r="F599" s="93" t="s">
        <v>241</v>
      </c>
      <c r="G599" s="94">
        <f t="shared" si="235"/>
        <v>38990</v>
      </c>
      <c r="H599" s="215">
        <v>44835</v>
      </c>
      <c r="I599" s="215">
        <v>44162</v>
      </c>
      <c r="J599" s="94" t="s">
        <v>1429</v>
      </c>
      <c r="K599" s="94"/>
      <c r="L599" s="94"/>
      <c r="M599" s="94" t="s">
        <v>450</v>
      </c>
      <c r="N599" s="215">
        <v>44154</v>
      </c>
      <c r="O599" s="258">
        <f t="shared" si="236"/>
        <v>0</v>
      </c>
      <c r="P599" s="99">
        <f t="shared" si="237"/>
        <v>0</v>
      </c>
      <c r="Q599" s="258"/>
      <c r="R599" s="258"/>
      <c r="S599" s="258"/>
      <c r="T599" s="258"/>
      <c r="U599" s="258"/>
      <c r="V599" s="258"/>
      <c r="W599" s="93" t="s">
        <v>241</v>
      </c>
      <c r="X599" s="99">
        <f t="shared" si="238"/>
        <v>38990</v>
      </c>
      <c r="Y599" s="74">
        <f t="shared" si="180"/>
        <v>0</v>
      </c>
      <c r="Z599" s="64"/>
      <c r="AA599" s="64"/>
      <c r="AB599" s="64"/>
      <c r="AC599" s="64"/>
      <c r="AD599" s="64"/>
      <c r="AE599" s="64"/>
      <c r="AF599" s="64"/>
      <c r="AG599" s="64"/>
      <c r="AH599" s="64"/>
      <c r="AI599" s="64"/>
      <c r="AJ599" s="64"/>
      <c r="AK599" s="64"/>
      <c r="AL599" s="64"/>
      <c r="AM599" s="64"/>
    </row>
    <row r="600" spans="1:39" s="69" customFormat="1" ht="34.5" customHeight="1">
      <c r="A600" s="188">
        <v>71</v>
      </c>
      <c r="B600" s="189" t="s">
        <v>1453</v>
      </c>
      <c r="C600" s="154" t="s">
        <v>0</v>
      </c>
      <c r="D600" s="154" t="s">
        <v>451</v>
      </c>
      <c r="E600" s="155">
        <v>17355</v>
      </c>
      <c r="F600" s="93" t="s">
        <v>1920</v>
      </c>
      <c r="G600" s="94">
        <f t="shared" si="235"/>
        <v>763620</v>
      </c>
      <c r="H600" s="215">
        <v>45747</v>
      </c>
      <c r="I600" s="215">
        <v>44162</v>
      </c>
      <c r="J600" s="94" t="s">
        <v>1429</v>
      </c>
      <c r="K600" s="94"/>
      <c r="L600" s="94"/>
      <c r="M600" s="94" t="s">
        <v>450</v>
      </c>
      <c r="N600" s="215">
        <v>44154</v>
      </c>
      <c r="O600" s="258">
        <f t="shared" si="236"/>
        <v>2</v>
      </c>
      <c r="P600" s="99">
        <f t="shared" si="237"/>
        <v>34710</v>
      </c>
      <c r="Q600" s="258"/>
      <c r="R600" s="258"/>
      <c r="S600" s="258"/>
      <c r="T600" s="258"/>
      <c r="U600" s="258"/>
      <c r="V600" s="258"/>
      <c r="W600" s="93" t="s">
        <v>1979</v>
      </c>
      <c r="X600" s="99">
        <f t="shared" si="238"/>
        <v>728910</v>
      </c>
      <c r="Y600" s="74">
        <f t="shared" si="180"/>
        <v>0</v>
      </c>
      <c r="Z600" s="64"/>
      <c r="AA600" s="64"/>
      <c r="AB600" s="64"/>
      <c r="AC600" s="64"/>
      <c r="AD600" s="64"/>
      <c r="AE600" s="64"/>
      <c r="AF600" s="64"/>
      <c r="AG600" s="64"/>
      <c r="AH600" s="64"/>
      <c r="AI600" s="64"/>
      <c r="AJ600" s="64"/>
      <c r="AK600" s="64"/>
      <c r="AL600" s="64"/>
      <c r="AM600" s="64"/>
    </row>
    <row r="601" spans="1:39" s="69" customFormat="1" ht="44.25" customHeight="1">
      <c r="A601" s="188">
        <v>72</v>
      </c>
      <c r="B601" s="257" t="s">
        <v>1454</v>
      </c>
      <c r="C601" s="95" t="s">
        <v>0</v>
      </c>
      <c r="D601" s="99"/>
      <c r="E601" s="99">
        <v>28355</v>
      </c>
      <c r="F601" s="93" t="s">
        <v>236</v>
      </c>
      <c r="G601" s="94">
        <f t="shared" si="235"/>
        <v>141775</v>
      </c>
      <c r="H601" s="96"/>
      <c r="I601" s="96">
        <v>44176</v>
      </c>
      <c r="J601" s="196" t="s">
        <v>1382</v>
      </c>
      <c r="K601" s="94"/>
      <c r="L601" s="94"/>
      <c r="M601" s="196" t="s">
        <v>879</v>
      </c>
      <c r="N601" s="96">
        <v>44176</v>
      </c>
      <c r="O601" s="258">
        <f t="shared" si="236"/>
        <v>1</v>
      </c>
      <c r="P601" s="99">
        <f t="shared" si="237"/>
        <v>28355</v>
      </c>
      <c r="Q601" s="258"/>
      <c r="R601" s="258"/>
      <c r="S601" s="258"/>
      <c r="T601" s="258"/>
      <c r="U601" s="258"/>
      <c r="V601" s="258"/>
      <c r="W601" s="93" t="s">
        <v>861</v>
      </c>
      <c r="X601" s="99">
        <f t="shared" si="238"/>
        <v>113420</v>
      </c>
      <c r="Y601" s="74">
        <f t="shared" si="180"/>
        <v>0</v>
      </c>
      <c r="Z601" s="64"/>
      <c r="AA601" s="64"/>
      <c r="AB601" s="64"/>
      <c r="AC601" s="64"/>
      <c r="AD601" s="64"/>
      <c r="AE601" s="64"/>
      <c r="AF601" s="64"/>
      <c r="AG601" s="64"/>
      <c r="AH601" s="64"/>
      <c r="AI601" s="64"/>
      <c r="AJ601" s="64"/>
      <c r="AK601" s="64"/>
      <c r="AL601" s="64"/>
      <c r="AM601" s="64"/>
    </row>
    <row r="602" spans="1:39" s="69" customFormat="1" ht="39" customHeight="1">
      <c r="A602" s="188">
        <v>73</v>
      </c>
      <c r="B602" s="257" t="s">
        <v>1455</v>
      </c>
      <c r="C602" s="95" t="s">
        <v>0</v>
      </c>
      <c r="D602" s="99"/>
      <c r="E602" s="99">
        <v>19794.8</v>
      </c>
      <c r="F602" s="93" t="s">
        <v>236</v>
      </c>
      <c r="G602" s="94">
        <f t="shared" si="235"/>
        <v>98974</v>
      </c>
      <c r="H602" s="96"/>
      <c r="I602" s="96">
        <v>44166</v>
      </c>
      <c r="J602" s="196" t="s">
        <v>1395</v>
      </c>
      <c r="K602" s="94"/>
      <c r="L602" s="94"/>
      <c r="M602" s="196" t="s">
        <v>449</v>
      </c>
      <c r="N602" s="96">
        <v>44154</v>
      </c>
      <c r="O602" s="258">
        <f t="shared" si="236"/>
        <v>3</v>
      </c>
      <c r="P602" s="99">
        <f t="shared" si="237"/>
        <v>59384.399999999994</v>
      </c>
      <c r="Q602" s="258"/>
      <c r="R602" s="258"/>
      <c r="S602" s="258"/>
      <c r="T602" s="258"/>
      <c r="U602" s="258"/>
      <c r="V602" s="258"/>
      <c r="W602" s="93" t="s">
        <v>238</v>
      </c>
      <c r="X602" s="99">
        <f t="shared" si="238"/>
        <v>39589.599999999999</v>
      </c>
      <c r="Y602" s="74">
        <f t="shared" si="180"/>
        <v>0</v>
      </c>
      <c r="Z602" s="64"/>
      <c r="AA602" s="64"/>
      <c r="AB602" s="64"/>
      <c r="AC602" s="64"/>
      <c r="AD602" s="64"/>
      <c r="AE602" s="64"/>
      <c r="AF602" s="64"/>
      <c r="AG602" s="64"/>
      <c r="AH602" s="64"/>
      <c r="AI602" s="64"/>
      <c r="AJ602" s="64"/>
      <c r="AK602" s="64"/>
      <c r="AL602" s="64"/>
      <c r="AM602" s="64"/>
    </row>
    <row r="603" spans="1:39" s="69" customFormat="1" ht="33" customHeight="1">
      <c r="A603" s="188">
        <v>74</v>
      </c>
      <c r="B603" s="257" t="s">
        <v>1455</v>
      </c>
      <c r="C603" s="95" t="s">
        <v>0</v>
      </c>
      <c r="D603" s="99"/>
      <c r="E603" s="99">
        <v>25388</v>
      </c>
      <c r="F603" s="93" t="s">
        <v>1544</v>
      </c>
      <c r="G603" s="94">
        <f t="shared" si="235"/>
        <v>609312</v>
      </c>
      <c r="H603" s="96"/>
      <c r="I603" s="96">
        <v>44194</v>
      </c>
      <c r="J603" s="196" t="s">
        <v>1456</v>
      </c>
      <c r="K603" s="94"/>
      <c r="L603" s="94"/>
      <c r="M603" s="196" t="s">
        <v>449</v>
      </c>
      <c r="N603" s="96">
        <v>44154</v>
      </c>
      <c r="O603" s="258">
        <f t="shared" si="236"/>
        <v>0</v>
      </c>
      <c r="P603" s="99">
        <f t="shared" si="237"/>
        <v>0</v>
      </c>
      <c r="Q603" s="258"/>
      <c r="R603" s="258"/>
      <c r="S603" s="258"/>
      <c r="T603" s="258"/>
      <c r="U603" s="258"/>
      <c r="V603" s="258"/>
      <c r="W603" s="93" t="s">
        <v>1544</v>
      </c>
      <c r="X603" s="99">
        <f t="shared" si="238"/>
        <v>609312</v>
      </c>
      <c r="Y603" s="74">
        <f t="shared" si="180"/>
        <v>0</v>
      </c>
      <c r="Z603" s="64"/>
      <c r="AA603" s="64"/>
      <c r="AB603" s="64"/>
      <c r="AC603" s="64"/>
      <c r="AD603" s="64"/>
      <c r="AE603" s="64"/>
      <c r="AF603" s="64"/>
      <c r="AG603" s="64"/>
      <c r="AH603" s="64"/>
      <c r="AI603" s="64"/>
      <c r="AJ603" s="64"/>
      <c r="AK603" s="64"/>
      <c r="AL603" s="64"/>
      <c r="AM603" s="64"/>
    </row>
    <row r="604" spans="1:39" s="69" customFormat="1" ht="36" customHeight="1">
      <c r="A604" s="188">
        <v>75</v>
      </c>
      <c r="B604" s="257" t="s">
        <v>1455</v>
      </c>
      <c r="C604" s="95" t="s">
        <v>0</v>
      </c>
      <c r="D604" s="99"/>
      <c r="E604" s="99">
        <v>19794.8</v>
      </c>
      <c r="F604" s="93" t="s">
        <v>849</v>
      </c>
      <c r="G604" s="94">
        <f t="shared" si="235"/>
        <v>811586.79999999993</v>
      </c>
      <c r="H604" s="96"/>
      <c r="I604" s="96">
        <v>44194</v>
      </c>
      <c r="J604" s="196" t="s">
        <v>1456</v>
      </c>
      <c r="K604" s="94"/>
      <c r="L604" s="94"/>
      <c r="M604" s="196" t="s">
        <v>449</v>
      </c>
      <c r="N604" s="96">
        <v>44154</v>
      </c>
      <c r="O604" s="258">
        <f t="shared" si="236"/>
        <v>0</v>
      </c>
      <c r="P604" s="99">
        <f t="shared" si="237"/>
        <v>0</v>
      </c>
      <c r="Q604" s="258"/>
      <c r="R604" s="258"/>
      <c r="S604" s="258"/>
      <c r="T604" s="258"/>
      <c r="U604" s="258"/>
      <c r="V604" s="258"/>
      <c r="W604" s="93" t="s">
        <v>849</v>
      </c>
      <c r="X604" s="99">
        <f t="shared" si="238"/>
        <v>811586.79999999993</v>
      </c>
      <c r="Y604" s="74">
        <f t="shared" si="180"/>
        <v>0</v>
      </c>
      <c r="Z604" s="64"/>
      <c r="AA604" s="64"/>
      <c r="AB604" s="64"/>
      <c r="AC604" s="64"/>
      <c r="AD604" s="64"/>
      <c r="AE604" s="64"/>
      <c r="AF604" s="64"/>
      <c r="AG604" s="64"/>
      <c r="AH604" s="64"/>
      <c r="AI604" s="64"/>
      <c r="AJ604" s="64"/>
      <c r="AK604" s="64"/>
      <c r="AL604" s="64"/>
      <c r="AM604" s="64"/>
    </row>
    <row r="605" spans="1:39" s="69" customFormat="1" ht="42.75" customHeight="1">
      <c r="A605" s="188">
        <v>76</v>
      </c>
      <c r="B605" s="257" t="s">
        <v>1455</v>
      </c>
      <c r="C605" s="95" t="s">
        <v>0</v>
      </c>
      <c r="D605" s="99"/>
      <c r="E605" s="99">
        <v>19794.8</v>
      </c>
      <c r="F605" s="93" t="s">
        <v>241</v>
      </c>
      <c r="G605" s="94">
        <f t="shared" si="235"/>
        <v>19794.8</v>
      </c>
      <c r="H605" s="96"/>
      <c r="I605" s="96">
        <v>44180</v>
      </c>
      <c r="J605" s="196" t="s">
        <v>1457</v>
      </c>
      <c r="K605" s="94"/>
      <c r="L605" s="94"/>
      <c r="M605" s="196" t="s">
        <v>449</v>
      </c>
      <c r="N605" s="96">
        <v>44154</v>
      </c>
      <c r="O605" s="258">
        <f t="shared" si="236"/>
        <v>0</v>
      </c>
      <c r="P605" s="99">
        <f t="shared" si="237"/>
        <v>0</v>
      </c>
      <c r="Q605" s="258"/>
      <c r="R605" s="258"/>
      <c r="S605" s="258"/>
      <c r="T605" s="258"/>
      <c r="U605" s="258"/>
      <c r="V605" s="258"/>
      <c r="W605" s="93" t="s">
        <v>241</v>
      </c>
      <c r="X605" s="99">
        <f t="shared" si="238"/>
        <v>19794.8</v>
      </c>
      <c r="Y605" s="74">
        <f t="shared" si="180"/>
        <v>0</v>
      </c>
      <c r="Z605" s="64"/>
      <c r="AA605" s="64"/>
      <c r="AB605" s="64"/>
      <c r="AC605" s="64"/>
      <c r="AD605" s="64"/>
      <c r="AE605" s="64"/>
      <c r="AF605" s="64"/>
      <c r="AG605" s="64"/>
      <c r="AH605" s="64"/>
      <c r="AI605" s="64"/>
      <c r="AJ605" s="64"/>
      <c r="AK605" s="64"/>
      <c r="AL605" s="64"/>
      <c r="AM605" s="64"/>
    </row>
    <row r="606" spans="1:39" s="69" customFormat="1" ht="37.5" customHeight="1">
      <c r="A606" s="188">
        <v>77</v>
      </c>
      <c r="B606" s="189" t="s">
        <v>864</v>
      </c>
      <c r="C606" s="154" t="s">
        <v>0</v>
      </c>
      <c r="D606" s="154">
        <v>1909090159</v>
      </c>
      <c r="E606" s="155">
        <v>8774</v>
      </c>
      <c r="F606" s="93" t="s">
        <v>613</v>
      </c>
      <c r="G606" s="94">
        <f t="shared" si="235"/>
        <v>52644</v>
      </c>
      <c r="H606" s="215">
        <v>44805</v>
      </c>
      <c r="I606" s="215">
        <v>43811</v>
      </c>
      <c r="J606" s="94" t="s">
        <v>1458</v>
      </c>
      <c r="K606" s="94"/>
      <c r="L606" s="94"/>
      <c r="M606" s="94" t="s">
        <v>843</v>
      </c>
      <c r="N606" s="215">
        <v>43808</v>
      </c>
      <c r="O606" s="258">
        <f t="shared" si="236"/>
        <v>6</v>
      </c>
      <c r="P606" s="99">
        <f t="shared" si="237"/>
        <v>52644</v>
      </c>
      <c r="Q606" s="258"/>
      <c r="R606" s="258"/>
      <c r="S606" s="258"/>
      <c r="T606" s="258"/>
      <c r="U606" s="258"/>
      <c r="V606" s="258"/>
      <c r="W606" s="93" t="s">
        <v>351</v>
      </c>
      <c r="X606" s="99">
        <f t="shared" si="238"/>
        <v>0</v>
      </c>
      <c r="Y606" s="74">
        <f t="shared" si="180"/>
        <v>0</v>
      </c>
      <c r="Z606" s="64"/>
      <c r="AA606" s="64"/>
      <c r="AB606" s="64"/>
      <c r="AC606" s="64"/>
      <c r="AD606" s="64"/>
      <c r="AE606" s="64"/>
      <c r="AF606" s="64"/>
      <c r="AG606" s="64"/>
      <c r="AH606" s="64"/>
      <c r="AI606" s="64"/>
      <c r="AJ606" s="64"/>
      <c r="AK606" s="64"/>
      <c r="AL606" s="64"/>
      <c r="AM606" s="64"/>
    </row>
    <row r="607" spans="1:39" s="69" customFormat="1" ht="37.5" customHeight="1">
      <c r="A607" s="188">
        <v>78</v>
      </c>
      <c r="B607" s="257" t="s">
        <v>1459</v>
      </c>
      <c r="C607" s="95" t="s">
        <v>0</v>
      </c>
      <c r="D607" s="99"/>
      <c r="E607" s="99">
        <v>8790.0499999999993</v>
      </c>
      <c r="F607" s="93" t="s">
        <v>455</v>
      </c>
      <c r="G607" s="94">
        <f t="shared" si="235"/>
        <v>2637015</v>
      </c>
      <c r="H607" s="96"/>
      <c r="I607" s="96">
        <v>44167</v>
      </c>
      <c r="J607" s="196" t="s">
        <v>1441</v>
      </c>
      <c r="K607" s="94"/>
      <c r="L607" s="94"/>
      <c r="M607" s="196" t="s">
        <v>449</v>
      </c>
      <c r="N607" s="96">
        <v>44154</v>
      </c>
      <c r="O607" s="258">
        <f t="shared" si="236"/>
        <v>1</v>
      </c>
      <c r="P607" s="99">
        <f t="shared" si="237"/>
        <v>8790.0499999999993</v>
      </c>
      <c r="Q607" s="258"/>
      <c r="R607" s="258"/>
      <c r="S607" s="258"/>
      <c r="T607" s="258"/>
      <c r="U607" s="258"/>
      <c r="V607" s="258"/>
      <c r="W607" s="93" t="s">
        <v>1980</v>
      </c>
      <c r="X607" s="99">
        <f t="shared" si="238"/>
        <v>2628224.9499999997</v>
      </c>
      <c r="Y607" s="74">
        <f t="shared" si="180"/>
        <v>0</v>
      </c>
      <c r="Z607" s="64"/>
      <c r="AA607" s="64"/>
      <c r="AB607" s="64"/>
      <c r="AC607" s="64"/>
      <c r="AD607" s="64"/>
      <c r="AE607" s="64"/>
      <c r="AF607" s="64"/>
      <c r="AG607" s="64"/>
      <c r="AH607" s="64"/>
      <c r="AI607" s="64"/>
      <c r="AJ607" s="64"/>
      <c r="AK607" s="64"/>
      <c r="AL607" s="64"/>
      <c r="AM607" s="64"/>
    </row>
    <row r="608" spans="1:39" s="69" customFormat="1" ht="38.25" customHeight="1">
      <c r="A608" s="188">
        <v>79</v>
      </c>
      <c r="B608" s="257" t="s">
        <v>1460</v>
      </c>
      <c r="C608" s="95" t="s">
        <v>0</v>
      </c>
      <c r="D608" s="99"/>
      <c r="E608" s="99">
        <v>25388</v>
      </c>
      <c r="F608" s="93" t="s">
        <v>236</v>
      </c>
      <c r="G608" s="94">
        <f t="shared" si="235"/>
        <v>126940</v>
      </c>
      <c r="H608" s="96"/>
      <c r="I608" s="96">
        <v>44180</v>
      </c>
      <c r="J608" s="196" t="s">
        <v>1457</v>
      </c>
      <c r="K608" s="94"/>
      <c r="L608" s="94"/>
      <c r="M608" s="196" t="s">
        <v>449</v>
      </c>
      <c r="N608" s="96">
        <v>44154</v>
      </c>
      <c r="O608" s="258">
        <f t="shared" si="236"/>
        <v>1</v>
      </c>
      <c r="P608" s="99">
        <f t="shared" si="237"/>
        <v>25388</v>
      </c>
      <c r="Q608" s="258"/>
      <c r="R608" s="258"/>
      <c r="S608" s="258"/>
      <c r="T608" s="258"/>
      <c r="U608" s="258"/>
      <c r="V608" s="258"/>
      <c r="W608" s="93" t="s">
        <v>861</v>
      </c>
      <c r="X608" s="99">
        <f t="shared" si="238"/>
        <v>101552</v>
      </c>
      <c r="Y608" s="74">
        <f t="shared" si="180"/>
        <v>0</v>
      </c>
      <c r="Z608" s="64"/>
      <c r="AA608" s="64"/>
      <c r="AB608" s="64"/>
      <c r="AC608" s="64"/>
      <c r="AD608" s="64"/>
      <c r="AE608" s="64"/>
      <c r="AF608" s="64"/>
      <c r="AG608" s="64"/>
      <c r="AH608" s="64"/>
      <c r="AI608" s="64"/>
      <c r="AJ608" s="64"/>
      <c r="AK608" s="64"/>
      <c r="AL608" s="64"/>
      <c r="AM608" s="64"/>
    </row>
    <row r="609" spans="1:39" s="69" customFormat="1" ht="39" customHeight="1">
      <c r="A609" s="188">
        <v>80</v>
      </c>
      <c r="B609" s="257" t="s">
        <v>1461</v>
      </c>
      <c r="C609" s="95" t="s">
        <v>0</v>
      </c>
      <c r="D609" s="99" t="s">
        <v>1462</v>
      </c>
      <c r="E609" s="99">
        <v>14356.5</v>
      </c>
      <c r="F609" s="93" t="s">
        <v>236</v>
      </c>
      <c r="G609" s="94">
        <f t="shared" si="235"/>
        <v>71782.5</v>
      </c>
      <c r="H609" s="96">
        <v>44652</v>
      </c>
      <c r="I609" s="96">
        <v>44174</v>
      </c>
      <c r="J609" s="196" t="s">
        <v>1463</v>
      </c>
      <c r="K609" s="94"/>
      <c r="L609" s="94"/>
      <c r="M609" s="196" t="s">
        <v>450</v>
      </c>
      <c r="N609" s="96">
        <v>44154</v>
      </c>
      <c r="O609" s="258">
        <f t="shared" si="236"/>
        <v>0</v>
      </c>
      <c r="P609" s="99">
        <f t="shared" si="237"/>
        <v>0</v>
      </c>
      <c r="Q609" s="258"/>
      <c r="R609" s="258"/>
      <c r="S609" s="258"/>
      <c r="T609" s="258"/>
      <c r="U609" s="258"/>
      <c r="V609" s="258"/>
      <c r="W609" s="93" t="s">
        <v>236</v>
      </c>
      <c r="X609" s="99">
        <f t="shared" si="238"/>
        <v>71782.5</v>
      </c>
      <c r="Y609" s="74">
        <f t="shared" si="180"/>
        <v>0</v>
      </c>
      <c r="Z609" s="64"/>
      <c r="AA609" s="64"/>
      <c r="AB609" s="64"/>
      <c r="AC609" s="64"/>
      <c r="AD609" s="64"/>
      <c r="AE609" s="64"/>
      <c r="AF609" s="64"/>
      <c r="AG609" s="64"/>
      <c r="AH609" s="64"/>
      <c r="AI609" s="64"/>
      <c r="AJ609" s="64"/>
      <c r="AK609" s="64"/>
      <c r="AL609" s="64"/>
      <c r="AM609" s="64"/>
    </row>
    <row r="610" spans="1:39" s="69" customFormat="1" ht="33" customHeight="1">
      <c r="A610" s="188">
        <v>81</v>
      </c>
      <c r="B610" s="257" t="s">
        <v>1464</v>
      </c>
      <c r="C610" s="95" t="s">
        <v>0</v>
      </c>
      <c r="D610" s="99" t="s">
        <v>1465</v>
      </c>
      <c r="E610" s="99">
        <v>35443.5</v>
      </c>
      <c r="F610" s="93" t="s">
        <v>861</v>
      </c>
      <c r="G610" s="94">
        <f t="shared" si="235"/>
        <v>141774</v>
      </c>
      <c r="H610" s="96">
        <v>44835</v>
      </c>
      <c r="I610" s="96">
        <v>44174</v>
      </c>
      <c r="J610" s="196" t="s">
        <v>1463</v>
      </c>
      <c r="K610" s="94"/>
      <c r="L610" s="94"/>
      <c r="M610" s="196" t="s">
        <v>450</v>
      </c>
      <c r="N610" s="96">
        <v>44154</v>
      </c>
      <c r="O610" s="258">
        <f t="shared" si="236"/>
        <v>0</v>
      </c>
      <c r="P610" s="99">
        <f t="shared" si="237"/>
        <v>0</v>
      </c>
      <c r="Q610" s="258"/>
      <c r="R610" s="258"/>
      <c r="S610" s="258"/>
      <c r="T610" s="258"/>
      <c r="U610" s="258"/>
      <c r="V610" s="258"/>
      <c r="W610" s="93" t="s">
        <v>861</v>
      </c>
      <c r="X610" s="99">
        <f t="shared" si="238"/>
        <v>141774</v>
      </c>
      <c r="Y610" s="74">
        <f t="shared" si="180"/>
        <v>0</v>
      </c>
      <c r="Z610" s="64"/>
      <c r="AA610" s="64"/>
      <c r="AB610" s="64"/>
      <c r="AC610" s="64"/>
      <c r="AD610" s="64"/>
      <c r="AE610" s="64"/>
      <c r="AF610" s="64"/>
      <c r="AG610" s="64"/>
      <c r="AH610" s="64"/>
      <c r="AI610" s="64"/>
      <c r="AJ610" s="64"/>
      <c r="AK610" s="64"/>
      <c r="AL610" s="64"/>
      <c r="AM610" s="64"/>
    </row>
    <row r="611" spans="1:39" s="69" customFormat="1" ht="31.5" customHeight="1">
      <c r="A611" s="188">
        <v>82</v>
      </c>
      <c r="B611" s="257" t="s">
        <v>1466</v>
      </c>
      <c r="C611" s="95" t="s">
        <v>0</v>
      </c>
      <c r="D611" s="99"/>
      <c r="E611" s="99">
        <v>16092.8</v>
      </c>
      <c r="F611" s="93" t="s">
        <v>1921</v>
      </c>
      <c r="G611" s="94">
        <f t="shared" si="235"/>
        <v>337948.8</v>
      </c>
      <c r="H611" s="96"/>
      <c r="I611" s="96">
        <v>44167</v>
      </c>
      <c r="J611" s="196" t="s">
        <v>1441</v>
      </c>
      <c r="K611" s="94"/>
      <c r="L611" s="94"/>
      <c r="M611" s="196" t="s">
        <v>449</v>
      </c>
      <c r="N611" s="96">
        <v>44154</v>
      </c>
      <c r="O611" s="258">
        <f t="shared" si="236"/>
        <v>0</v>
      </c>
      <c r="P611" s="99">
        <f t="shared" si="237"/>
        <v>0</v>
      </c>
      <c r="Q611" s="258"/>
      <c r="R611" s="258"/>
      <c r="S611" s="258"/>
      <c r="T611" s="258"/>
      <c r="U611" s="258"/>
      <c r="V611" s="258"/>
      <c r="W611" s="93" t="s">
        <v>1921</v>
      </c>
      <c r="X611" s="99">
        <f t="shared" si="238"/>
        <v>337948.8</v>
      </c>
      <c r="Y611" s="74">
        <f t="shared" si="180"/>
        <v>0</v>
      </c>
      <c r="Z611" s="64"/>
      <c r="AA611" s="64"/>
      <c r="AB611" s="64"/>
      <c r="AC611" s="64"/>
      <c r="AD611" s="64"/>
      <c r="AE611" s="64"/>
      <c r="AF611" s="64"/>
      <c r="AG611" s="64"/>
      <c r="AH611" s="64"/>
      <c r="AI611" s="64"/>
      <c r="AJ611" s="64"/>
      <c r="AK611" s="64"/>
      <c r="AL611" s="64"/>
      <c r="AM611" s="64"/>
    </row>
    <row r="612" spans="1:39" s="69" customFormat="1" ht="33.75" customHeight="1">
      <c r="A612" s="188">
        <v>83</v>
      </c>
      <c r="B612" s="257" t="s">
        <v>1467</v>
      </c>
      <c r="C612" s="95" t="s">
        <v>0</v>
      </c>
      <c r="D612" s="99"/>
      <c r="E612" s="99">
        <v>5087.8500000000004</v>
      </c>
      <c r="F612" s="93" t="s">
        <v>1922</v>
      </c>
      <c r="G612" s="94">
        <f t="shared" si="235"/>
        <v>590190.60000000009</v>
      </c>
      <c r="H612" s="96"/>
      <c r="I612" s="96">
        <v>44186</v>
      </c>
      <c r="J612" s="196" t="s">
        <v>1468</v>
      </c>
      <c r="K612" s="94"/>
      <c r="L612" s="94"/>
      <c r="M612" s="196" t="s">
        <v>449</v>
      </c>
      <c r="N612" s="96">
        <v>44154</v>
      </c>
      <c r="O612" s="258">
        <f t="shared" si="236"/>
        <v>12</v>
      </c>
      <c r="P612" s="99">
        <f t="shared" si="237"/>
        <v>61054.200000000004</v>
      </c>
      <c r="Q612" s="258"/>
      <c r="R612" s="258"/>
      <c r="S612" s="258"/>
      <c r="T612" s="258"/>
      <c r="U612" s="258"/>
      <c r="V612" s="258"/>
      <c r="W612" s="93" t="s">
        <v>1981</v>
      </c>
      <c r="X612" s="99">
        <f t="shared" si="238"/>
        <v>529136.4</v>
      </c>
      <c r="Y612" s="74">
        <f t="shared" si="180"/>
        <v>0</v>
      </c>
      <c r="Z612" s="64"/>
      <c r="AA612" s="64"/>
      <c r="AB612" s="64"/>
      <c r="AC612" s="64"/>
      <c r="AD612" s="64"/>
      <c r="AE612" s="64"/>
      <c r="AF612" s="64"/>
      <c r="AG612" s="64"/>
      <c r="AH612" s="64"/>
      <c r="AI612" s="64"/>
      <c r="AJ612" s="64"/>
      <c r="AK612" s="64"/>
      <c r="AL612" s="64"/>
      <c r="AM612" s="64"/>
    </row>
    <row r="613" spans="1:39" s="69" customFormat="1" ht="33" customHeight="1">
      <c r="A613" s="188">
        <v>84</v>
      </c>
      <c r="B613" s="257" t="s">
        <v>1122</v>
      </c>
      <c r="C613" s="95" t="s">
        <v>0</v>
      </c>
      <c r="D613" s="99"/>
      <c r="E613" s="99">
        <v>1790</v>
      </c>
      <c r="F613" s="93" t="s">
        <v>845</v>
      </c>
      <c r="G613" s="94">
        <f t="shared" si="235"/>
        <v>84130</v>
      </c>
      <c r="H613" s="96"/>
      <c r="I613" s="96">
        <v>44166</v>
      </c>
      <c r="J613" s="196" t="s">
        <v>1395</v>
      </c>
      <c r="K613" s="94"/>
      <c r="L613" s="94"/>
      <c r="M613" s="196" t="s">
        <v>449</v>
      </c>
      <c r="N613" s="96">
        <v>44154</v>
      </c>
      <c r="O613" s="258">
        <f t="shared" si="236"/>
        <v>0</v>
      </c>
      <c r="P613" s="99">
        <f t="shared" si="237"/>
        <v>0</v>
      </c>
      <c r="Q613" s="258"/>
      <c r="R613" s="258"/>
      <c r="S613" s="258"/>
      <c r="T613" s="258"/>
      <c r="U613" s="258"/>
      <c r="V613" s="258"/>
      <c r="W613" s="93" t="s">
        <v>845</v>
      </c>
      <c r="X613" s="99">
        <f t="shared" si="238"/>
        <v>84130</v>
      </c>
      <c r="Y613" s="74">
        <f t="shared" si="180"/>
        <v>0</v>
      </c>
      <c r="Z613" s="64"/>
      <c r="AA613" s="64"/>
      <c r="AB613" s="64"/>
      <c r="AC613" s="64"/>
      <c r="AD613" s="64"/>
      <c r="AE613" s="64"/>
      <c r="AF613" s="64"/>
      <c r="AG613" s="64"/>
      <c r="AH613" s="64"/>
      <c r="AI613" s="64"/>
      <c r="AJ613" s="64"/>
      <c r="AK613" s="64"/>
      <c r="AL613" s="64"/>
      <c r="AM613" s="64"/>
    </row>
    <row r="614" spans="1:39" s="69" customFormat="1" ht="35.25" customHeight="1">
      <c r="A614" s="188">
        <v>85</v>
      </c>
      <c r="B614" s="189" t="s">
        <v>1469</v>
      </c>
      <c r="C614" s="154" t="s">
        <v>0</v>
      </c>
      <c r="D614" s="154">
        <v>1904100123</v>
      </c>
      <c r="E614" s="155">
        <v>116737</v>
      </c>
      <c r="F614" s="93" t="s">
        <v>873</v>
      </c>
      <c r="G614" s="94">
        <f t="shared" si="235"/>
        <v>1050633</v>
      </c>
      <c r="H614" s="215">
        <v>44652</v>
      </c>
      <c r="I614" s="215">
        <v>43811</v>
      </c>
      <c r="J614" s="94" t="s">
        <v>1458</v>
      </c>
      <c r="K614" s="94"/>
      <c r="L614" s="94"/>
      <c r="M614" s="94" t="s">
        <v>843</v>
      </c>
      <c r="N614" s="215">
        <v>43808</v>
      </c>
      <c r="O614" s="258">
        <f t="shared" si="236"/>
        <v>2</v>
      </c>
      <c r="P614" s="99">
        <f t="shared" si="237"/>
        <v>233474</v>
      </c>
      <c r="Q614" s="258"/>
      <c r="R614" s="258"/>
      <c r="S614" s="258"/>
      <c r="T614" s="258"/>
      <c r="U614" s="258"/>
      <c r="V614" s="258"/>
      <c r="W614" s="93" t="s">
        <v>234</v>
      </c>
      <c r="X614" s="99">
        <f t="shared" si="238"/>
        <v>817159</v>
      </c>
      <c r="Y614" s="74">
        <f t="shared" si="180"/>
        <v>0</v>
      </c>
      <c r="Z614" s="64"/>
      <c r="AA614" s="64"/>
      <c r="AB614" s="64"/>
      <c r="AC614" s="64"/>
      <c r="AD614" s="64"/>
      <c r="AE614" s="64"/>
      <c r="AF614" s="64"/>
      <c r="AG614" s="64"/>
      <c r="AH614" s="64"/>
      <c r="AI614" s="64"/>
      <c r="AJ614" s="64"/>
      <c r="AK614" s="64"/>
      <c r="AL614" s="64"/>
      <c r="AM614" s="64"/>
    </row>
    <row r="615" spans="1:39" s="69" customFormat="1" ht="38.25" customHeight="1">
      <c r="A615" s="188">
        <v>86</v>
      </c>
      <c r="B615" s="189" t="s">
        <v>1470</v>
      </c>
      <c r="C615" s="154" t="s">
        <v>0</v>
      </c>
      <c r="D615" s="154">
        <v>1909130155</v>
      </c>
      <c r="E615" s="155">
        <v>11991.49</v>
      </c>
      <c r="F615" s="93" t="s">
        <v>1923</v>
      </c>
      <c r="G615" s="94">
        <f t="shared" si="235"/>
        <v>2374315.02</v>
      </c>
      <c r="H615" s="215">
        <v>44904</v>
      </c>
      <c r="I615" s="215">
        <v>43811</v>
      </c>
      <c r="J615" s="94" t="s">
        <v>1458</v>
      </c>
      <c r="K615" s="94"/>
      <c r="L615" s="94"/>
      <c r="M615" s="94" t="s">
        <v>843</v>
      </c>
      <c r="N615" s="215">
        <v>43808</v>
      </c>
      <c r="O615" s="258">
        <f t="shared" si="236"/>
        <v>16</v>
      </c>
      <c r="P615" s="99">
        <f t="shared" si="237"/>
        <v>191863.84</v>
      </c>
      <c r="Q615" s="258"/>
      <c r="R615" s="258"/>
      <c r="S615" s="258"/>
      <c r="T615" s="258"/>
      <c r="U615" s="258"/>
      <c r="V615" s="258"/>
      <c r="W615" s="93" t="s">
        <v>1982</v>
      </c>
      <c r="X615" s="99">
        <f t="shared" si="238"/>
        <v>2182451.1800000002</v>
      </c>
      <c r="Y615" s="74">
        <f t="shared" si="180"/>
        <v>0</v>
      </c>
      <c r="Z615" s="64"/>
      <c r="AA615" s="64"/>
      <c r="AB615" s="64"/>
      <c r="AC615" s="64"/>
      <c r="AD615" s="64"/>
      <c r="AE615" s="64"/>
      <c r="AF615" s="64"/>
      <c r="AG615" s="64"/>
      <c r="AH615" s="64"/>
      <c r="AI615" s="64"/>
      <c r="AJ615" s="64"/>
      <c r="AK615" s="64"/>
      <c r="AL615" s="64"/>
      <c r="AM615" s="64"/>
    </row>
    <row r="616" spans="1:39" s="69" customFormat="1" ht="29.25" customHeight="1">
      <c r="A616" s="188">
        <v>87</v>
      </c>
      <c r="B616" s="189" t="s">
        <v>870</v>
      </c>
      <c r="C616" s="154" t="s">
        <v>0</v>
      </c>
      <c r="D616" s="154"/>
      <c r="E616" s="155">
        <v>11170</v>
      </c>
      <c r="F616" s="93" t="s">
        <v>236</v>
      </c>
      <c r="G616" s="94">
        <f t="shared" si="235"/>
        <v>55850</v>
      </c>
      <c r="H616" s="215"/>
      <c r="I616" s="215">
        <v>44169</v>
      </c>
      <c r="J616" s="94" t="s">
        <v>1394</v>
      </c>
      <c r="K616" s="94"/>
      <c r="L616" s="94"/>
      <c r="M616" s="94" t="s">
        <v>449</v>
      </c>
      <c r="N616" s="215">
        <v>44154</v>
      </c>
      <c r="O616" s="258">
        <f t="shared" si="236"/>
        <v>0</v>
      </c>
      <c r="P616" s="99">
        <f t="shared" si="237"/>
        <v>0</v>
      </c>
      <c r="Q616" s="258"/>
      <c r="R616" s="258"/>
      <c r="S616" s="258"/>
      <c r="T616" s="258"/>
      <c r="U616" s="258"/>
      <c r="V616" s="258"/>
      <c r="W616" s="93" t="s">
        <v>236</v>
      </c>
      <c r="X616" s="99">
        <f t="shared" si="238"/>
        <v>55850</v>
      </c>
      <c r="Y616" s="74">
        <f t="shared" si="180"/>
        <v>0</v>
      </c>
      <c r="Z616" s="64"/>
      <c r="AA616" s="64"/>
      <c r="AB616" s="64"/>
      <c r="AC616" s="64"/>
      <c r="AD616" s="64"/>
      <c r="AE616" s="64"/>
      <c r="AF616" s="64"/>
      <c r="AG616" s="64"/>
      <c r="AH616" s="64"/>
      <c r="AI616" s="64"/>
      <c r="AJ616" s="64"/>
      <c r="AK616" s="64"/>
      <c r="AL616" s="64"/>
      <c r="AM616" s="64"/>
    </row>
    <row r="617" spans="1:39" s="69" customFormat="1" ht="27" customHeight="1">
      <c r="A617" s="188">
        <v>88</v>
      </c>
      <c r="B617" s="257" t="s">
        <v>1471</v>
      </c>
      <c r="C617" s="95" t="s">
        <v>0</v>
      </c>
      <c r="D617" s="99"/>
      <c r="E617" s="99">
        <v>838.9</v>
      </c>
      <c r="F617" s="93" t="s">
        <v>240</v>
      </c>
      <c r="G617" s="94">
        <f t="shared" si="235"/>
        <v>11744.6</v>
      </c>
      <c r="H617" s="96"/>
      <c r="I617" s="96">
        <v>44166</v>
      </c>
      <c r="J617" s="196" t="s">
        <v>1395</v>
      </c>
      <c r="K617" s="94"/>
      <c r="L617" s="94"/>
      <c r="M617" s="196" t="s">
        <v>449</v>
      </c>
      <c r="N617" s="96">
        <v>44154</v>
      </c>
      <c r="O617" s="258">
        <f t="shared" si="236"/>
        <v>2</v>
      </c>
      <c r="P617" s="99">
        <f t="shared" si="237"/>
        <v>1677.8</v>
      </c>
      <c r="Q617" s="258"/>
      <c r="R617" s="258"/>
      <c r="S617" s="258"/>
      <c r="T617" s="258"/>
      <c r="U617" s="258"/>
      <c r="V617" s="258"/>
      <c r="W617" s="93" t="s">
        <v>943</v>
      </c>
      <c r="X617" s="99">
        <f t="shared" si="238"/>
        <v>10066.799999999999</v>
      </c>
      <c r="Y617" s="74">
        <f t="shared" si="180"/>
        <v>0</v>
      </c>
      <c r="Z617" s="64"/>
      <c r="AA617" s="64"/>
      <c r="AB617" s="64"/>
      <c r="AC617" s="64"/>
      <c r="AD617" s="64"/>
      <c r="AE617" s="64"/>
      <c r="AF617" s="64"/>
      <c r="AG617" s="64"/>
      <c r="AH617" s="64"/>
      <c r="AI617" s="64"/>
      <c r="AJ617" s="64"/>
      <c r="AK617" s="64"/>
      <c r="AL617" s="64"/>
      <c r="AM617" s="64"/>
    </row>
    <row r="618" spans="1:39" s="69" customFormat="1" ht="27" customHeight="1">
      <c r="A618" s="188">
        <v>89</v>
      </c>
      <c r="B618" s="257" t="s">
        <v>1472</v>
      </c>
      <c r="C618" s="95" t="s">
        <v>0</v>
      </c>
      <c r="D618" s="99"/>
      <c r="E618" s="99">
        <v>2880</v>
      </c>
      <c r="F618" s="93" t="s">
        <v>878</v>
      </c>
      <c r="G618" s="94">
        <f t="shared" si="235"/>
        <v>141120</v>
      </c>
      <c r="H618" s="96"/>
      <c r="I618" s="96">
        <v>44167</v>
      </c>
      <c r="J618" s="196" t="s">
        <v>1380</v>
      </c>
      <c r="K618" s="94"/>
      <c r="L618" s="94"/>
      <c r="M618" s="196" t="s">
        <v>449</v>
      </c>
      <c r="N618" s="96">
        <v>44154</v>
      </c>
      <c r="O618" s="258">
        <f t="shared" si="236"/>
        <v>0</v>
      </c>
      <c r="P618" s="99">
        <f t="shared" si="237"/>
        <v>0</v>
      </c>
      <c r="Q618" s="258"/>
      <c r="R618" s="258"/>
      <c r="S618" s="258"/>
      <c r="T618" s="258"/>
      <c r="U618" s="258"/>
      <c r="V618" s="258"/>
      <c r="W618" s="93" t="s">
        <v>878</v>
      </c>
      <c r="X618" s="99">
        <f t="shared" si="238"/>
        <v>141120</v>
      </c>
      <c r="Y618" s="74">
        <f t="shared" si="180"/>
        <v>0</v>
      </c>
      <c r="Z618" s="64"/>
      <c r="AA618" s="64"/>
      <c r="AB618" s="64"/>
      <c r="AC618" s="64"/>
      <c r="AD618" s="64"/>
      <c r="AE618" s="64"/>
      <c r="AF618" s="64"/>
      <c r="AG618" s="64"/>
      <c r="AH618" s="64"/>
      <c r="AI618" s="64"/>
      <c r="AJ618" s="64"/>
      <c r="AK618" s="64"/>
      <c r="AL618" s="64"/>
      <c r="AM618" s="64"/>
    </row>
    <row r="619" spans="1:39" s="69" customFormat="1" ht="44.25" customHeight="1">
      <c r="A619" s="188">
        <v>90</v>
      </c>
      <c r="B619" s="189" t="s">
        <v>1473</v>
      </c>
      <c r="C619" s="154" t="s">
        <v>0</v>
      </c>
      <c r="D619" s="154"/>
      <c r="E619" s="155">
        <v>24870</v>
      </c>
      <c r="F619" s="93" t="s">
        <v>351</v>
      </c>
      <c r="G619" s="94">
        <f t="shared" si="235"/>
        <v>0</v>
      </c>
      <c r="H619" s="215"/>
      <c r="I619" s="215">
        <v>44169</v>
      </c>
      <c r="J619" s="94" t="s">
        <v>1394</v>
      </c>
      <c r="K619" s="94"/>
      <c r="L619" s="94"/>
      <c r="M619" s="94" t="s">
        <v>449</v>
      </c>
      <c r="N619" s="215">
        <v>44154</v>
      </c>
      <c r="O619" s="258">
        <f t="shared" si="236"/>
        <v>0</v>
      </c>
      <c r="P619" s="99">
        <f t="shared" si="237"/>
        <v>0</v>
      </c>
      <c r="Q619" s="258"/>
      <c r="R619" s="258"/>
      <c r="S619" s="258"/>
      <c r="T619" s="258"/>
      <c r="U619" s="258"/>
      <c r="V619" s="258"/>
      <c r="W619" s="93" t="s">
        <v>351</v>
      </c>
      <c r="X619" s="99">
        <f t="shared" si="238"/>
        <v>0</v>
      </c>
      <c r="Y619" s="74">
        <f t="shared" si="180"/>
        <v>0</v>
      </c>
      <c r="Z619" s="64"/>
      <c r="AA619" s="64"/>
      <c r="AB619" s="64"/>
      <c r="AC619" s="64"/>
      <c r="AD619" s="64"/>
      <c r="AE619" s="64"/>
      <c r="AF619" s="64"/>
      <c r="AG619" s="64"/>
      <c r="AH619" s="64"/>
      <c r="AI619" s="64"/>
      <c r="AJ619" s="64"/>
      <c r="AK619" s="64"/>
      <c r="AL619" s="64"/>
      <c r="AM619" s="64"/>
    </row>
    <row r="620" spans="1:39" s="69" customFormat="1" ht="35.25" customHeight="1">
      <c r="A620" s="188">
        <v>91</v>
      </c>
      <c r="B620" s="257" t="s">
        <v>1474</v>
      </c>
      <c r="C620" s="95" t="s">
        <v>0</v>
      </c>
      <c r="D620" s="99"/>
      <c r="E620" s="99">
        <v>345396</v>
      </c>
      <c r="F620" s="93" t="s">
        <v>238</v>
      </c>
      <c r="G620" s="94">
        <f t="shared" si="235"/>
        <v>690792</v>
      </c>
      <c r="H620" s="96"/>
      <c r="I620" s="96">
        <v>44166</v>
      </c>
      <c r="J620" s="196" t="s">
        <v>1475</v>
      </c>
      <c r="K620" s="94"/>
      <c r="L620" s="94"/>
      <c r="M620" s="196" t="s">
        <v>450</v>
      </c>
      <c r="N620" s="96">
        <v>44154</v>
      </c>
      <c r="O620" s="258">
        <f t="shared" si="236"/>
        <v>0</v>
      </c>
      <c r="P620" s="99">
        <f t="shared" si="237"/>
        <v>0</v>
      </c>
      <c r="Q620" s="258"/>
      <c r="R620" s="258"/>
      <c r="S620" s="258"/>
      <c r="T620" s="258"/>
      <c r="U620" s="258"/>
      <c r="V620" s="258"/>
      <c r="W620" s="93" t="s">
        <v>238</v>
      </c>
      <c r="X620" s="99">
        <f t="shared" si="238"/>
        <v>690792</v>
      </c>
      <c r="Y620" s="74">
        <f t="shared" si="180"/>
        <v>0</v>
      </c>
      <c r="Z620" s="64"/>
      <c r="AA620" s="64"/>
      <c r="AB620" s="64"/>
      <c r="AC620" s="64"/>
      <c r="AD620" s="64"/>
      <c r="AE620" s="64"/>
      <c r="AF620" s="64"/>
      <c r="AG620" s="64"/>
      <c r="AH620" s="64"/>
      <c r="AI620" s="64"/>
      <c r="AJ620" s="64"/>
      <c r="AK620" s="64"/>
      <c r="AL620" s="64"/>
      <c r="AM620" s="64"/>
    </row>
    <row r="621" spans="1:39" s="69" customFormat="1" ht="34.5" customHeight="1">
      <c r="A621" s="188">
        <v>92</v>
      </c>
      <c r="B621" s="189" t="s">
        <v>1476</v>
      </c>
      <c r="C621" s="154" t="s">
        <v>0</v>
      </c>
      <c r="D621" s="154"/>
      <c r="E621" s="155">
        <v>6130</v>
      </c>
      <c r="F621" s="93" t="s">
        <v>236</v>
      </c>
      <c r="G621" s="94">
        <f t="shared" si="235"/>
        <v>30650</v>
      </c>
      <c r="H621" s="215"/>
      <c r="I621" s="215">
        <v>44169</v>
      </c>
      <c r="J621" s="94" t="s">
        <v>1394</v>
      </c>
      <c r="K621" s="94"/>
      <c r="L621" s="94"/>
      <c r="M621" s="94" t="s">
        <v>449</v>
      </c>
      <c r="N621" s="215">
        <v>44154</v>
      </c>
      <c r="O621" s="258">
        <f t="shared" si="236"/>
        <v>5</v>
      </c>
      <c r="P621" s="99">
        <f t="shared" si="237"/>
        <v>30650</v>
      </c>
      <c r="Q621" s="258"/>
      <c r="R621" s="258"/>
      <c r="S621" s="258"/>
      <c r="T621" s="258"/>
      <c r="U621" s="258"/>
      <c r="V621" s="258"/>
      <c r="W621" s="93" t="s">
        <v>351</v>
      </c>
      <c r="X621" s="99">
        <f t="shared" si="238"/>
        <v>0</v>
      </c>
      <c r="Y621" s="74">
        <f t="shared" si="180"/>
        <v>0</v>
      </c>
      <c r="Z621" s="64"/>
      <c r="AA621" s="64"/>
      <c r="AB621" s="64"/>
      <c r="AC621" s="64"/>
      <c r="AD621" s="64"/>
      <c r="AE621" s="64"/>
      <c r="AF621" s="64"/>
      <c r="AG621" s="64"/>
      <c r="AH621" s="64"/>
      <c r="AI621" s="64"/>
      <c r="AJ621" s="64"/>
      <c r="AK621" s="64"/>
      <c r="AL621" s="64"/>
      <c r="AM621" s="64"/>
    </row>
    <row r="622" spans="1:39" s="69" customFormat="1" ht="41.25" customHeight="1">
      <c r="A622" s="188">
        <v>93</v>
      </c>
      <c r="B622" s="257" t="s">
        <v>1477</v>
      </c>
      <c r="C622" s="95" t="s">
        <v>0</v>
      </c>
      <c r="D622" s="99"/>
      <c r="E622" s="99">
        <v>548</v>
      </c>
      <c r="F622" s="93" t="s">
        <v>235</v>
      </c>
      <c r="G622" s="94">
        <f t="shared" si="235"/>
        <v>4384</v>
      </c>
      <c r="H622" s="96"/>
      <c r="I622" s="96">
        <v>44180</v>
      </c>
      <c r="J622" s="196" t="s">
        <v>1457</v>
      </c>
      <c r="K622" s="94"/>
      <c r="L622" s="94"/>
      <c r="M622" s="196" t="s">
        <v>449</v>
      </c>
      <c r="N622" s="96">
        <v>44154</v>
      </c>
      <c r="O622" s="258">
        <f t="shared" si="236"/>
        <v>0</v>
      </c>
      <c r="P622" s="99">
        <f t="shared" si="237"/>
        <v>0</v>
      </c>
      <c r="Q622" s="258"/>
      <c r="R622" s="258"/>
      <c r="S622" s="258"/>
      <c r="T622" s="258"/>
      <c r="U622" s="258"/>
      <c r="V622" s="258"/>
      <c r="W622" s="93" t="s">
        <v>235</v>
      </c>
      <c r="X622" s="99">
        <f t="shared" si="238"/>
        <v>4384</v>
      </c>
      <c r="Y622" s="74">
        <f t="shared" si="180"/>
        <v>0</v>
      </c>
      <c r="Z622" s="64"/>
      <c r="AA622" s="64"/>
      <c r="AB622" s="64"/>
      <c r="AC622" s="64"/>
      <c r="AD622" s="64"/>
      <c r="AE622" s="64"/>
      <c r="AF622" s="64"/>
      <c r="AG622" s="64"/>
      <c r="AH622" s="64"/>
      <c r="AI622" s="64"/>
      <c r="AJ622" s="64"/>
      <c r="AK622" s="64"/>
      <c r="AL622" s="64"/>
      <c r="AM622" s="64"/>
    </row>
    <row r="623" spans="1:39" s="69" customFormat="1" ht="38.25" customHeight="1">
      <c r="A623" s="188">
        <v>94</v>
      </c>
      <c r="B623" s="257" t="s">
        <v>1478</v>
      </c>
      <c r="C623" s="95" t="s">
        <v>0</v>
      </c>
      <c r="D623" s="99" t="s">
        <v>1479</v>
      </c>
      <c r="E623" s="99">
        <v>27980</v>
      </c>
      <c r="F623" s="93" t="s">
        <v>847</v>
      </c>
      <c r="G623" s="94">
        <f t="shared" si="235"/>
        <v>755460</v>
      </c>
      <c r="H623" s="96">
        <v>44817</v>
      </c>
      <c r="I623" s="96">
        <v>44169</v>
      </c>
      <c r="J623" s="196" t="s">
        <v>1409</v>
      </c>
      <c r="K623" s="94"/>
      <c r="L623" s="94"/>
      <c r="M623" s="196" t="s">
        <v>450</v>
      </c>
      <c r="N623" s="96">
        <v>44154</v>
      </c>
      <c r="O623" s="258">
        <f t="shared" si="236"/>
        <v>0</v>
      </c>
      <c r="P623" s="99">
        <f t="shared" si="237"/>
        <v>0</v>
      </c>
      <c r="Q623" s="258"/>
      <c r="R623" s="258"/>
      <c r="S623" s="258"/>
      <c r="T623" s="258"/>
      <c r="U623" s="258"/>
      <c r="V623" s="258"/>
      <c r="W623" s="93" t="s">
        <v>847</v>
      </c>
      <c r="X623" s="99">
        <f t="shared" si="238"/>
        <v>755460</v>
      </c>
      <c r="Y623" s="74">
        <f t="shared" si="180"/>
        <v>0</v>
      </c>
      <c r="Z623" s="64"/>
      <c r="AA623" s="64"/>
      <c r="AB623" s="64"/>
      <c r="AC623" s="64"/>
      <c r="AD623" s="64"/>
      <c r="AE623" s="64"/>
      <c r="AF623" s="64"/>
      <c r="AG623" s="64"/>
      <c r="AH623" s="64"/>
      <c r="AI623" s="64"/>
      <c r="AJ623" s="64"/>
      <c r="AK623" s="64"/>
      <c r="AL623" s="64"/>
      <c r="AM623" s="64"/>
    </row>
    <row r="624" spans="1:39" s="69" customFormat="1" ht="42" customHeight="1">
      <c r="A624" s="188">
        <v>95</v>
      </c>
      <c r="B624" s="257" t="s">
        <v>1480</v>
      </c>
      <c r="C624" s="95" t="s">
        <v>0</v>
      </c>
      <c r="D624" s="99"/>
      <c r="E624" s="99">
        <v>89612.5</v>
      </c>
      <c r="F624" s="93" t="s">
        <v>861</v>
      </c>
      <c r="G624" s="94">
        <f t="shared" si="235"/>
        <v>358450</v>
      </c>
      <c r="H624" s="96"/>
      <c r="I624" s="96">
        <v>44176</v>
      </c>
      <c r="J624" s="196" t="s">
        <v>1382</v>
      </c>
      <c r="K624" s="94"/>
      <c r="L624" s="94"/>
      <c r="M624" s="196" t="s">
        <v>879</v>
      </c>
      <c r="N624" s="96">
        <v>44176</v>
      </c>
      <c r="O624" s="258">
        <f t="shared" si="236"/>
        <v>0</v>
      </c>
      <c r="P624" s="99">
        <f t="shared" si="237"/>
        <v>0</v>
      </c>
      <c r="Q624" s="258"/>
      <c r="R624" s="258"/>
      <c r="S624" s="258"/>
      <c r="T624" s="258"/>
      <c r="U624" s="258"/>
      <c r="V624" s="258"/>
      <c r="W624" s="93" t="s">
        <v>861</v>
      </c>
      <c r="X624" s="99">
        <f t="shared" si="238"/>
        <v>358450</v>
      </c>
      <c r="Y624" s="74">
        <f t="shared" si="180"/>
        <v>0</v>
      </c>
      <c r="Z624" s="64"/>
      <c r="AA624" s="64"/>
      <c r="AB624" s="64"/>
      <c r="AC624" s="64"/>
      <c r="AD624" s="64"/>
      <c r="AE624" s="64"/>
      <c r="AF624" s="64"/>
      <c r="AG624" s="64"/>
      <c r="AH624" s="64"/>
      <c r="AI624" s="64"/>
      <c r="AJ624" s="64"/>
      <c r="AK624" s="64"/>
      <c r="AL624" s="64"/>
      <c r="AM624" s="64"/>
    </row>
    <row r="625" spans="1:39" s="69" customFormat="1" ht="35.25" customHeight="1">
      <c r="A625" s="188">
        <v>96</v>
      </c>
      <c r="B625" s="189" t="s">
        <v>1481</v>
      </c>
      <c r="C625" s="154" t="s">
        <v>0</v>
      </c>
      <c r="D625" s="154" t="s">
        <v>865</v>
      </c>
      <c r="E625" s="155">
        <v>91795.3</v>
      </c>
      <c r="F625" s="93" t="s">
        <v>849</v>
      </c>
      <c r="G625" s="94">
        <f t="shared" si="235"/>
        <v>3763607.3000000003</v>
      </c>
      <c r="H625" s="215">
        <v>44495</v>
      </c>
      <c r="I625" s="215">
        <v>43819</v>
      </c>
      <c r="J625" s="94" t="s">
        <v>1482</v>
      </c>
      <c r="K625" s="94"/>
      <c r="L625" s="94"/>
      <c r="M625" s="94" t="s">
        <v>848</v>
      </c>
      <c r="N625" s="215">
        <v>43805</v>
      </c>
      <c r="O625" s="258">
        <f t="shared" si="236"/>
        <v>0</v>
      </c>
      <c r="P625" s="99">
        <f t="shared" si="237"/>
        <v>0</v>
      </c>
      <c r="Q625" s="258"/>
      <c r="R625" s="258"/>
      <c r="S625" s="258"/>
      <c r="T625" s="258"/>
      <c r="U625" s="258"/>
      <c r="V625" s="258"/>
      <c r="W625" s="93" t="s">
        <v>849</v>
      </c>
      <c r="X625" s="99">
        <f t="shared" si="238"/>
        <v>3763607.3000000003</v>
      </c>
      <c r="Y625" s="74">
        <f t="shared" si="180"/>
        <v>0</v>
      </c>
      <c r="Z625" s="64"/>
      <c r="AA625" s="64"/>
      <c r="AB625" s="64"/>
      <c r="AC625" s="64"/>
      <c r="AD625" s="64"/>
      <c r="AE625" s="64"/>
      <c r="AF625" s="64"/>
      <c r="AG625" s="64"/>
      <c r="AH625" s="64"/>
      <c r="AI625" s="64"/>
      <c r="AJ625" s="64"/>
      <c r="AK625" s="64"/>
      <c r="AL625" s="64"/>
      <c r="AM625" s="64"/>
    </row>
    <row r="626" spans="1:39" s="69" customFormat="1" ht="50.25" customHeight="1">
      <c r="A626" s="188">
        <v>97</v>
      </c>
      <c r="B626" s="257" t="s">
        <v>1483</v>
      </c>
      <c r="C626" s="95" t="s">
        <v>0</v>
      </c>
      <c r="D626" s="99" t="s">
        <v>877</v>
      </c>
      <c r="E626" s="99">
        <v>244900</v>
      </c>
      <c r="F626" s="93" t="s">
        <v>241</v>
      </c>
      <c r="G626" s="94">
        <f t="shared" si="235"/>
        <v>244900</v>
      </c>
      <c r="H626" s="96">
        <v>45383</v>
      </c>
      <c r="I626" s="96">
        <v>44179</v>
      </c>
      <c r="J626" s="196" t="s">
        <v>1390</v>
      </c>
      <c r="K626" s="94"/>
      <c r="L626" s="94"/>
      <c r="M626" s="196" t="s">
        <v>879</v>
      </c>
      <c r="N626" s="96">
        <v>44176</v>
      </c>
      <c r="O626" s="258">
        <f t="shared" si="236"/>
        <v>0</v>
      </c>
      <c r="P626" s="99">
        <f t="shared" si="237"/>
        <v>0</v>
      </c>
      <c r="Q626" s="258"/>
      <c r="R626" s="258"/>
      <c r="S626" s="258"/>
      <c r="T626" s="258"/>
      <c r="U626" s="258"/>
      <c r="V626" s="258"/>
      <c r="W626" s="93" t="s">
        <v>241</v>
      </c>
      <c r="X626" s="99">
        <f t="shared" si="238"/>
        <v>244900</v>
      </c>
      <c r="Y626" s="74">
        <f t="shared" si="180"/>
        <v>0</v>
      </c>
      <c r="Z626" s="64"/>
      <c r="AA626" s="64"/>
      <c r="AB626" s="64"/>
      <c r="AC626" s="64"/>
      <c r="AD626" s="64"/>
      <c r="AE626" s="64"/>
      <c r="AF626" s="64"/>
      <c r="AG626" s="64"/>
      <c r="AH626" s="64"/>
      <c r="AI626" s="64"/>
      <c r="AJ626" s="64"/>
      <c r="AK626" s="64"/>
      <c r="AL626" s="64"/>
      <c r="AM626" s="64"/>
    </row>
    <row r="627" spans="1:39" s="69" customFormat="1" ht="41.25" customHeight="1">
      <c r="A627" s="188">
        <v>98</v>
      </c>
      <c r="B627" s="257" t="s">
        <v>1484</v>
      </c>
      <c r="C627" s="95" t="s">
        <v>0</v>
      </c>
      <c r="D627" s="99"/>
      <c r="E627" s="99">
        <v>1695.95</v>
      </c>
      <c r="F627" s="93" t="s">
        <v>238</v>
      </c>
      <c r="G627" s="94">
        <f t="shared" si="235"/>
        <v>3391.9</v>
      </c>
      <c r="H627" s="96"/>
      <c r="I627" s="96">
        <v>44166</v>
      </c>
      <c r="J627" s="196" t="s">
        <v>1397</v>
      </c>
      <c r="K627" s="94"/>
      <c r="L627" s="94"/>
      <c r="M627" s="196" t="s">
        <v>449</v>
      </c>
      <c r="N627" s="96">
        <v>44154</v>
      </c>
      <c r="O627" s="258">
        <f t="shared" si="236"/>
        <v>0</v>
      </c>
      <c r="P627" s="99">
        <f t="shared" si="237"/>
        <v>0</v>
      </c>
      <c r="Q627" s="258"/>
      <c r="R627" s="258"/>
      <c r="S627" s="258"/>
      <c r="T627" s="258"/>
      <c r="U627" s="258"/>
      <c r="V627" s="258"/>
      <c r="W627" s="93" t="s">
        <v>238</v>
      </c>
      <c r="X627" s="99">
        <f t="shared" si="238"/>
        <v>3391.9</v>
      </c>
      <c r="Y627" s="74">
        <f t="shared" si="180"/>
        <v>0</v>
      </c>
      <c r="Z627" s="64"/>
      <c r="AA627" s="64"/>
      <c r="AB627" s="64"/>
      <c r="AC627" s="64"/>
      <c r="AD627" s="64"/>
      <c r="AE627" s="64"/>
      <c r="AF627" s="64"/>
      <c r="AG627" s="64"/>
      <c r="AH627" s="64"/>
      <c r="AI627" s="64"/>
      <c r="AJ627" s="64"/>
      <c r="AK627" s="64"/>
      <c r="AL627" s="64"/>
      <c r="AM627" s="64"/>
    </row>
    <row r="628" spans="1:39" s="69" customFormat="1" ht="31.5" customHeight="1">
      <c r="A628" s="188">
        <v>99</v>
      </c>
      <c r="B628" s="189" t="s">
        <v>1485</v>
      </c>
      <c r="C628" s="154" t="s">
        <v>0</v>
      </c>
      <c r="D628" s="154">
        <v>201911002</v>
      </c>
      <c r="E628" s="155">
        <v>1551.5</v>
      </c>
      <c r="F628" s="93" t="s">
        <v>351</v>
      </c>
      <c r="G628" s="94">
        <f t="shared" si="235"/>
        <v>0</v>
      </c>
      <c r="H628" s="215">
        <v>44513</v>
      </c>
      <c r="I628" s="215">
        <v>43818</v>
      </c>
      <c r="J628" s="94" t="s">
        <v>1486</v>
      </c>
      <c r="K628" s="94"/>
      <c r="L628" s="94"/>
      <c r="M628" s="94" t="s">
        <v>843</v>
      </c>
      <c r="N628" s="215">
        <v>43808</v>
      </c>
      <c r="O628" s="258">
        <f t="shared" si="236"/>
        <v>0</v>
      </c>
      <c r="P628" s="99">
        <f t="shared" si="237"/>
        <v>0</v>
      </c>
      <c r="Q628" s="258"/>
      <c r="R628" s="258"/>
      <c r="S628" s="258"/>
      <c r="T628" s="258"/>
      <c r="U628" s="258"/>
      <c r="V628" s="258"/>
      <c r="W628" s="93" t="s">
        <v>351</v>
      </c>
      <c r="X628" s="99">
        <f t="shared" si="238"/>
        <v>0</v>
      </c>
      <c r="Y628" s="74">
        <f t="shared" si="180"/>
        <v>0</v>
      </c>
      <c r="Z628" s="64"/>
      <c r="AA628" s="64"/>
      <c r="AB628" s="64"/>
      <c r="AC628" s="64"/>
      <c r="AD628" s="64"/>
      <c r="AE628" s="64"/>
      <c r="AF628" s="64"/>
      <c r="AG628" s="64"/>
      <c r="AH628" s="64"/>
      <c r="AI628" s="64"/>
      <c r="AJ628" s="64"/>
      <c r="AK628" s="64"/>
      <c r="AL628" s="64"/>
      <c r="AM628" s="64"/>
    </row>
    <row r="629" spans="1:39" s="69" customFormat="1" ht="50.25" customHeight="1">
      <c r="A629" s="188">
        <v>100</v>
      </c>
      <c r="B629" s="257" t="s">
        <v>1487</v>
      </c>
      <c r="C629" s="95" t="s">
        <v>0</v>
      </c>
      <c r="D629" s="99" t="s">
        <v>1488</v>
      </c>
      <c r="E629" s="99">
        <v>2000</v>
      </c>
      <c r="F629" s="93" t="s">
        <v>241</v>
      </c>
      <c r="G629" s="94">
        <f t="shared" si="235"/>
        <v>2000</v>
      </c>
      <c r="H629" s="96">
        <v>44652</v>
      </c>
      <c r="I629" s="96">
        <v>44169</v>
      </c>
      <c r="J629" s="196" t="s">
        <v>1409</v>
      </c>
      <c r="K629" s="94"/>
      <c r="L629" s="94"/>
      <c r="M629" s="196" t="s">
        <v>450</v>
      </c>
      <c r="N629" s="96">
        <v>44154</v>
      </c>
      <c r="O629" s="258">
        <f t="shared" si="236"/>
        <v>1</v>
      </c>
      <c r="P629" s="99">
        <f t="shared" si="237"/>
        <v>2000</v>
      </c>
      <c r="Q629" s="258"/>
      <c r="R629" s="258"/>
      <c r="S629" s="258"/>
      <c r="T629" s="258"/>
      <c r="U629" s="258"/>
      <c r="V629" s="258"/>
      <c r="W629" s="93" t="s">
        <v>351</v>
      </c>
      <c r="X629" s="99">
        <f t="shared" si="238"/>
        <v>0</v>
      </c>
      <c r="Y629" s="74">
        <f t="shared" si="180"/>
        <v>0</v>
      </c>
      <c r="Z629" s="64"/>
      <c r="AA629" s="64"/>
      <c r="AB629" s="64"/>
      <c r="AC629" s="64"/>
      <c r="AD629" s="64"/>
      <c r="AE629" s="64"/>
      <c r="AF629" s="64"/>
      <c r="AG629" s="64"/>
      <c r="AH629" s="64"/>
      <c r="AI629" s="64"/>
      <c r="AJ629" s="64"/>
      <c r="AK629" s="64"/>
      <c r="AL629" s="64"/>
      <c r="AM629" s="64"/>
    </row>
    <row r="630" spans="1:39" s="69" customFormat="1" ht="39.75" customHeight="1">
      <c r="A630" s="188">
        <v>101</v>
      </c>
      <c r="B630" s="257" t="s">
        <v>1489</v>
      </c>
      <c r="C630" s="95" t="s">
        <v>0</v>
      </c>
      <c r="D630" s="99"/>
      <c r="E630" s="99">
        <v>941.6</v>
      </c>
      <c r="F630" s="93" t="s">
        <v>1924</v>
      </c>
      <c r="G630" s="94">
        <f t="shared" si="235"/>
        <v>195852.80000000002</v>
      </c>
      <c r="H630" s="96"/>
      <c r="I630" s="96">
        <v>44166</v>
      </c>
      <c r="J630" s="196" t="s">
        <v>1397</v>
      </c>
      <c r="K630" s="94"/>
      <c r="L630" s="94"/>
      <c r="M630" s="196" t="s">
        <v>449</v>
      </c>
      <c r="N630" s="96">
        <v>44154</v>
      </c>
      <c r="O630" s="258">
        <f t="shared" si="236"/>
        <v>94</v>
      </c>
      <c r="P630" s="99">
        <f t="shared" si="237"/>
        <v>88510.400000000009</v>
      </c>
      <c r="Q630" s="258"/>
      <c r="R630" s="258"/>
      <c r="S630" s="258"/>
      <c r="T630" s="258"/>
      <c r="U630" s="258"/>
      <c r="V630" s="258"/>
      <c r="W630" s="93" t="s">
        <v>1983</v>
      </c>
      <c r="X630" s="99">
        <f t="shared" si="238"/>
        <v>107342.40000000001</v>
      </c>
      <c r="Y630" s="74">
        <f t="shared" si="180"/>
        <v>0</v>
      </c>
      <c r="Z630" s="64"/>
      <c r="AA630" s="64"/>
      <c r="AB630" s="64"/>
      <c r="AC630" s="64"/>
      <c r="AD630" s="64"/>
      <c r="AE630" s="64"/>
      <c r="AF630" s="64"/>
      <c r="AG630" s="64"/>
      <c r="AH630" s="64"/>
      <c r="AI630" s="64"/>
      <c r="AJ630" s="64"/>
      <c r="AK630" s="64"/>
      <c r="AL630" s="64"/>
      <c r="AM630" s="64"/>
    </row>
    <row r="631" spans="1:39" s="69" customFormat="1" ht="33" customHeight="1">
      <c r="A631" s="188">
        <v>102</v>
      </c>
      <c r="B631" s="257" t="s">
        <v>1490</v>
      </c>
      <c r="C631" s="95" t="s">
        <v>0</v>
      </c>
      <c r="D631" s="99" t="s">
        <v>882</v>
      </c>
      <c r="E631" s="99">
        <v>12120</v>
      </c>
      <c r="F631" s="93" t="s">
        <v>241</v>
      </c>
      <c r="G631" s="94">
        <f t="shared" si="235"/>
        <v>12120</v>
      </c>
      <c r="H631" s="96">
        <v>45138</v>
      </c>
      <c r="I631" s="96">
        <v>44187</v>
      </c>
      <c r="J631" s="196" t="s">
        <v>1491</v>
      </c>
      <c r="K631" s="94"/>
      <c r="L631" s="94"/>
      <c r="M631" s="196" t="s">
        <v>449</v>
      </c>
      <c r="N631" s="96">
        <v>44154</v>
      </c>
      <c r="O631" s="258">
        <f t="shared" si="236"/>
        <v>0</v>
      </c>
      <c r="P631" s="99">
        <f t="shared" si="237"/>
        <v>0</v>
      </c>
      <c r="Q631" s="258"/>
      <c r="R631" s="258"/>
      <c r="S631" s="258"/>
      <c r="T631" s="258"/>
      <c r="U631" s="258"/>
      <c r="V631" s="258"/>
      <c r="W631" s="93" t="s">
        <v>241</v>
      </c>
      <c r="X631" s="99">
        <f t="shared" si="238"/>
        <v>12120</v>
      </c>
      <c r="Y631" s="74">
        <f t="shared" si="180"/>
        <v>0</v>
      </c>
      <c r="Z631" s="64"/>
      <c r="AA631" s="64"/>
      <c r="AB631" s="64"/>
      <c r="AC631" s="64"/>
      <c r="AD631" s="64"/>
      <c r="AE631" s="64"/>
      <c r="AF631" s="64"/>
      <c r="AG631" s="64"/>
      <c r="AH631" s="64"/>
      <c r="AI631" s="64"/>
      <c r="AJ631" s="64"/>
      <c r="AK631" s="64"/>
      <c r="AL631" s="64"/>
      <c r="AM631" s="64"/>
    </row>
    <row r="632" spans="1:39" s="69" customFormat="1" ht="40.5" customHeight="1">
      <c r="A632" s="188">
        <v>103</v>
      </c>
      <c r="B632" s="257" t="s">
        <v>1492</v>
      </c>
      <c r="C632" s="95" t="s">
        <v>0</v>
      </c>
      <c r="D632" s="99"/>
      <c r="E632" s="99">
        <v>749</v>
      </c>
      <c r="F632" s="93" t="s">
        <v>351</v>
      </c>
      <c r="G632" s="94">
        <f t="shared" si="235"/>
        <v>0</v>
      </c>
      <c r="H632" s="96"/>
      <c r="I632" s="96">
        <v>44166</v>
      </c>
      <c r="J632" s="196" t="s">
        <v>1493</v>
      </c>
      <c r="K632" s="94"/>
      <c r="L632" s="94"/>
      <c r="M632" s="196" t="s">
        <v>449</v>
      </c>
      <c r="N632" s="96">
        <v>44154</v>
      </c>
      <c r="O632" s="258">
        <f t="shared" si="236"/>
        <v>0</v>
      </c>
      <c r="P632" s="99">
        <f t="shared" si="237"/>
        <v>0</v>
      </c>
      <c r="Q632" s="258"/>
      <c r="R632" s="258"/>
      <c r="S632" s="258"/>
      <c r="T632" s="258"/>
      <c r="U632" s="258"/>
      <c r="V632" s="258"/>
      <c r="W632" s="93" t="s">
        <v>351</v>
      </c>
      <c r="X632" s="99">
        <f t="shared" si="238"/>
        <v>0</v>
      </c>
      <c r="Y632" s="74">
        <f t="shared" si="180"/>
        <v>0</v>
      </c>
      <c r="Z632" s="64"/>
      <c r="AA632" s="64"/>
      <c r="AB632" s="64"/>
      <c r="AC632" s="64"/>
      <c r="AD632" s="64"/>
      <c r="AE632" s="64"/>
      <c r="AF632" s="64"/>
      <c r="AG632" s="64"/>
      <c r="AH632" s="64"/>
      <c r="AI632" s="64"/>
      <c r="AJ632" s="64"/>
      <c r="AK632" s="64"/>
      <c r="AL632" s="64"/>
      <c r="AM632" s="64"/>
    </row>
    <row r="633" spans="1:39" s="69" customFormat="1" ht="40.5" customHeight="1">
      <c r="A633" s="188">
        <v>104</v>
      </c>
      <c r="B633" s="257" t="s">
        <v>1494</v>
      </c>
      <c r="C633" s="95" t="s">
        <v>0</v>
      </c>
      <c r="D633" s="99" t="s">
        <v>1495</v>
      </c>
      <c r="E633" s="99">
        <v>3149.98</v>
      </c>
      <c r="F633" s="93" t="s">
        <v>236</v>
      </c>
      <c r="G633" s="94">
        <f t="shared" si="235"/>
        <v>15749.9</v>
      </c>
      <c r="H633" s="96" t="s">
        <v>1496</v>
      </c>
      <c r="I633" s="96">
        <v>44169</v>
      </c>
      <c r="J633" s="196" t="s">
        <v>1409</v>
      </c>
      <c r="K633" s="94"/>
      <c r="L633" s="94"/>
      <c r="M633" s="196" t="s">
        <v>450</v>
      </c>
      <c r="N633" s="96">
        <v>44154</v>
      </c>
      <c r="O633" s="258">
        <f t="shared" si="236"/>
        <v>0</v>
      </c>
      <c r="P633" s="99">
        <f t="shared" si="237"/>
        <v>0</v>
      </c>
      <c r="Q633" s="258"/>
      <c r="R633" s="258"/>
      <c r="S633" s="258"/>
      <c r="T633" s="258"/>
      <c r="U633" s="258"/>
      <c r="V633" s="258"/>
      <c r="W633" s="93" t="s">
        <v>236</v>
      </c>
      <c r="X633" s="99">
        <f t="shared" si="238"/>
        <v>15749.9</v>
      </c>
      <c r="Y633" s="74">
        <f t="shared" si="180"/>
        <v>0</v>
      </c>
      <c r="Z633" s="64"/>
      <c r="AA633" s="64"/>
      <c r="AB633" s="64"/>
      <c r="AC633" s="64"/>
      <c r="AD633" s="64"/>
      <c r="AE633" s="64"/>
      <c r="AF633" s="64"/>
      <c r="AG633" s="64"/>
      <c r="AH633" s="64"/>
      <c r="AI633" s="64"/>
      <c r="AJ633" s="64"/>
      <c r="AK633" s="64"/>
      <c r="AL633" s="64"/>
      <c r="AM633" s="64"/>
    </row>
    <row r="634" spans="1:39" s="69" customFormat="1" ht="38.25" customHeight="1">
      <c r="A634" s="188">
        <v>105</v>
      </c>
      <c r="B634" s="257" t="s">
        <v>875</v>
      </c>
      <c r="C634" s="95" t="s">
        <v>0</v>
      </c>
      <c r="D634" s="99"/>
      <c r="E634" s="99">
        <v>2498.4499999999998</v>
      </c>
      <c r="F634" s="93" t="s">
        <v>1029</v>
      </c>
      <c r="G634" s="94">
        <f t="shared" si="235"/>
        <v>69956.599999999991</v>
      </c>
      <c r="H634" s="96"/>
      <c r="I634" s="96">
        <v>44166</v>
      </c>
      <c r="J634" s="196" t="s">
        <v>1397</v>
      </c>
      <c r="K634" s="94"/>
      <c r="L634" s="94"/>
      <c r="M634" s="196" t="s">
        <v>449</v>
      </c>
      <c r="N634" s="96">
        <v>44154</v>
      </c>
      <c r="O634" s="258">
        <f t="shared" si="236"/>
        <v>28</v>
      </c>
      <c r="P634" s="99">
        <f t="shared" si="237"/>
        <v>69956.599999999991</v>
      </c>
      <c r="Q634" s="258"/>
      <c r="R634" s="258"/>
      <c r="S634" s="258"/>
      <c r="T634" s="258"/>
      <c r="U634" s="258"/>
      <c r="V634" s="258"/>
      <c r="W634" s="93" t="s">
        <v>351</v>
      </c>
      <c r="X634" s="99">
        <f t="shared" si="238"/>
        <v>0</v>
      </c>
      <c r="Y634" s="74">
        <f t="shared" si="180"/>
        <v>0</v>
      </c>
      <c r="Z634" s="64"/>
      <c r="AA634" s="64"/>
      <c r="AB634" s="64"/>
      <c r="AC634" s="64"/>
      <c r="AD634" s="64"/>
      <c r="AE634" s="64"/>
      <c r="AF634" s="64"/>
      <c r="AG634" s="64"/>
      <c r="AH634" s="64"/>
      <c r="AI634" s="64"/>
      <c r="AJ634" s="64"/>
      <c r="AK634" s="64"/>
      <c r="AL634" s="64"/>
      <c r="AM634" s="64"/>
    </row>
    <row r="635" spans="1:39" s="69" customFormat="1" ht="34.5" customHeight="1">
      <c r="A635" s="188">
        <v>106</v>
      </c>
      <c r="B635" s="189" t="s">
        <v>1497</v>
      </c>
      <c r="C635" s="154" t="s">
        <v>0</v>
      </c>
      <c r="D635" s="154" t="s">
        <v>1498</v>
      </c>
      <c r="E635" s="155">
        <v>14760</v>
      </c>
      <c r="F635" s="93" t="s">
        <v>240</v>
      </c>
      <c r="G635" s="94">
        <f t="shared" si="235"/>
        <v>206640</v>
      </c>
      <c r="H635" s="215">
        <v>45046</v>
      </c>
      <c r="I635" s="215">
        <v>44162</v>
      </c>
      <c r="J635" s="94" t="s">
        <v>1429</v>
      </c>
      <c r="K635" s="94"/>
      <c r="L635" s="94"/>
      <c r="M635" s="94" t="s">
        <v>450</v>
      </c>
      <c r="N635" s="215">
        <v>44154</v>
      </c>
      <c r="O635" s="258">
        <f t="shared" si="236"/>
        <v>2</v>
      </c>
      <c r="P635" s="99">
        <f t="shared" si="237"/>
        <v>29520</v>
      </c>
      <c r="Q635" s="258"/>
      <c r="R635" s="258"/>
      <c r="S635" s="258"/>
      <c r="T635" s="258"/>
      <c r="U635" s="258"/>
      <c r="V635" s="258"/>
      <c r="W635" s="93" t="s">
        <v>943</v>
      </c>
      <c r="X635" s="99">
        <f t="shared" si="238"/>
        <v>177120</v>
      </c>
      <c r="Y635" s="74">
        <f t="shared" si="180"/>
        <v>0</v>
      </c>
      <c r="Z635" s="64"/>
      <c r="AA635" s="64"/>
      <c r="AB635" s="64"/>
      <c r="AC635" s="64"/>
      <c r="AD635" s="64"/>
      <c r="AE635" s="64"/>
      <c r="AF635" s="64"/>
      <c r="AG635" s="64"/>
      <c r="AH635" s="64"/>
      <c r="AI635" s="64"/>
      <c r="AJ635" s="64"/>
      <c r="AK635" s="64"/>
      <c r="AL635" s="64"/>
      <c r="AM635" s="64"/>
    </row>
    <row r="636" spans="1:39" s="69" customFormat="1" ht="35.25" customHeight="1">
      <c r="A636" s="188">
        <v>107</v>
      </c>
      <c r="B636" s="189" t="s">
        <v>1499</v>
      </c>
      <c r="C636" s="154" t="s">
        <v>0</v>
      </c>
      <c r="D636" s="154" t="s">
        <v>1498</v>
      </c>
      <c r="E636" s="155">
        <v>14760</v>
      </c>
      <c r="F636" s="93" t="s">
        <v>351</v>
      </c>
      <c r="G636" s="94">
        <f t="shared" si="235"/>
        <v>0</v>
      </c>
      <c r="H636" s="215">
        <v>45046</v>
      </c>
      <c r="I636" s="215">
        <v>44162</v>
      </c>
      <c r="J636" s="94" t="s">
        <v>1429</v>
      </c>
      <c r="K636" s="94"/>
      <c r="L636" s="94"/>
      <c r="M636" s="94" t="s">
        <v>450</v>
      </c>
      <c r="N636" s="215">
        <v>44154</v>
      </c>
      <c r="O636" s="258">
        <f t="shared" si="236"/>
        <v>0</v>
      </c>
      <c r="P636" s="99">
        <f t="shared" si="237"/>
        <v>0</v>
      </c>
      <c r="Q636" s="258"/>
      <c r="R636" s="258"/>
      <c r="S636" s="258"/>
      <c r="T636" s="258"/>
      <c r="U636" s="258"/>
      <c r="V636" s="258"/>
      <c r="W636" s="93" t="s">
        <v>351</v>
      </c>
      <c r="X636" s="99">
        <f t="shared" si="238"/>
        <v>0</v>
      </c>
      <c r="Y636" s="74">
        <f t="shared" si="180"/>
        <v>0</v>
      </c>
      <c r="Z636" s="64"/>
      <c r="AA636" s="64"/>
      <c r="AB636" s="64"/>
      <c r="AC636" s="64"/>
      <c r="AD636" s="64"/>
      <c r="AE636" s="64"/>
      <c r="AF636" s="64"/>
      <c r="AG636" s="64"/>
      <c r="AH636" s="64"/>
      <c r="AI636" s="64"/>
      <c r="AJ636" s="64"/>
      <c r="AK636" s="64"/>
      <c r="AL636" s="64"/>
      <c r="AM636" s="64"/>
    </row>
    <row r="637" spans="1:39" s="69" customFormat="1" ht="38.25" customHeight="1">
      <c r="A637" s="188">
        <v>108</v>
      </c>
      <c r="B637" s="257" t="s">
        <v>1500</v>
      </c>
      <c r="C637" s="95" t="s">
        <v>0</v>
      </c>
      <c r="D637" s="99" t="s">
        <v>1501</v>
      </c>
      <c r="E637" s="99">
        <v>2665</v>
      </c>
      <c r="F637" s="93" t="s">
        <v>613</v>
      </c>
      <c r="G637" s="94">
        <f t="shared" si="235"/>
        <v>15990</v>
      </c>
      <c r="H637" s="96">
        <v>44774</v>
      </c>
      <c r="I637" s="96">
        <v>44169</v>
      </c>
      <c r="J637" s="196" t="s">
        <v>1409</v>
      </c>
      <c r="K637" s="94"/>
      <c r="L637" s="94"/>
      <c r="M637" s="196" t="s">
        <v>450</v>
      </c>
      <c r="N637" s="96">
        <v>44154</v>
      </c>
      <c r="O637" s="258">
        <f t="shared" si="236"/>
        <v>6</v>
      </c>
      <c r="P637" s="99">
        <f t="shared" si="237"/>
        <v>15990</v>
      </c>
      <c r="Q637" s="258"/>
      <c r="R637" s="258"/>
      <c r="S637" s="258"/>
      <c r="T637" s="258"/>
      <c r="U637" s="258"/>
      <c r="V637" s="258"/>
      <c r="W637" s="93" t="s">
        <v>351</v>
      </c>
      <c r="X637" s="99">
        <f t="shared" si="238"/>
        <v>0</v>
      </c>
      <c r="Y637" s="74">
        <f t="shared" si="180"/>
        <v>0</v>
      </c>
      <c r="Z637" s="64"/>
      <c r="AA637" s="64"/>
      <c r="AB637" s="64"/>
      <c r="AC637" s="64"/>
      <c r="AD637" s="64"/>
      <c r="AE637" s="64"/>
      <c r="AF637" s="64"/>
      <c r="AG637" s="64"/>
      <c r="AH637" s="64"/>
      <c r="AI637" s="64"/>
      <c r="AJ637" s="64"/>
      <c r="AK637" s="64"/>
      <c r="AL637" s="64"/>
      <c r="AM637" s="64"/>
    </row>
    <row r="638" spans="1:39" s="69" customFormat="1" ht="40.5" customHeight="1">
      <c r="A638" s="188">
        <v>109</v>
      </c>
      <c r="B638" s="189" t="s">
        <v>1502</v>
      </c>
      <c r="C638" s="154" t="s">
        <v>0</v>
      </c>
      <c r="D638" s="154"/>
      <c r="E638" s="155">
        <v>2644.99</v>
      </c>
      <c r="F638" s="93" t="s">
        <v>351</v>
      </c>
      <c r="G638" s="94">
        <f t="shared" si="235"/>
        <v>0</v>
      </c>
      <c r="H638" s="215"/>
      <c r="I638" s="215">
        <v>44169</v>
      </c>
      <c r="J638" s="94" t="s">
        <v>1394</v>
      </c>
      <c r="K638" s="94"/>
      <c r="L638" s="94"/>
      <c r="M638" s="94" t="s">
        <v>449</v>
      </c>
      <c r="N638" s="215">
        <v>44154</v>
      </c>
      <c r="O638" s="258">
        <f t="shared" si="236"/>
        <v>0</v>
      </c>
      <c r="P638" s="99">
        <f t="shared" si="237"/>
        <v>0</v>
      </c>
      <c r="Q638" s="258"/>
      <c r="R638" s="258"/>
      <c r="S638" s="258"/>
      <c r="T638" s="258"/>
      <c r="U638" s="258"/>
      <c r="V638" s="258"/>
      <c r="W638" s="93" t="s">
        <v>351</v>
      </c>
      <c r="X638" s="99">
        <f t="shared" si="238"/>
        <v>0</v>
      </c>
      <c r="Y638" s="74">
        <f t="shared" si="180"/>
        <v>0</v>
      </c>
      <c r="Z638" s="64"/>
      <c r="AA638" s="64"/>
      <c r="AB638" s="64"/>
      <c r="AC638" s="64"/>
      <c r="AD638" s="64"/>
      <c r="AE638" s="64"/>
      <c r="AF638" s="64"/>
      <c r="AG638" s="64"/>
      <c r="AH638" s="64"/>
      <c r="AI638" s="64"/>
      <c r="AJ638" s="64"/>
      <c r="AK638" s="64"/>
      <c r="AL638" s="64"/>
      <c r="AM638" s="64"/>
    </row>
    <row r="639" spans="1:39" s="69" customFormat="1" ht="41.25" customHeight="1">
      <c r="A639" s="188">
        <v>110</v>
      </c>
      <c r="B639" s="257" t="s">
        <v>1503</v>
      </c>
      <c r="C639" s="95" t="s">
        <v>0</v>
      </c>
      <c r="D639" s="99"/>
      <c r="E639" s="99">
        <v>14980</v>
      </c>
      <c r="F639" s="93" t="s">
        <v>242</v>
      </c>
      <c r="G639" s="94">
        <f t="shared" si="235"/>
        <v>149800</v>
      </c>
      <c r="H639" s="96"/>
      <c r="I639" s="96">
        <v>44167</v>
      </c>
      <c r="J639" s="196" t="s">
        <v>1441</v>
      </c>
      <c r="K639" s="94"/>
      <c r="L639" s="94"/>
      <c r="M639" s="196" t="s">
        <v>449</v>
      </c>
      <c r="N639" s="96">
        <v>44154</v>
      </c>
      <c r="O639" s="258">
        <f t="shared" si="236"/>
        <v>0</v>
      </c>
      <c r="P639" s="99">
        <f t="shared" si="237"/>
        <v>0</v>
      </c>
      <c r="Q639" s="258"/>
      <c r="R639" s="258"/>
      <c r="S639" s="258"/>
      <c r="T639" s="258"/>
      <c r="U639" s="258"/>
      <c r="V639" s="258"/>
      <c r="W639" s="93" t="s">
        <v>242</v>
      </c>
      <c r="X639" s="99">
        <f t="shared" si="238"/>
        <v>149800</v>
      </c>
      <c r="Y639" s="74">
        <f t="shared" si="180"/>
        <v>0</v>
      </c>
      <c r="Z639" s="64"/>
      <c r="AA639" s="64"/>
      <c r="AB639" s="64"/>
      <c r="AC639" s="64"/>
      <c r="AD639" s="64"/>
      <c r="AE639" s="64"/>
      <c r="AF639" s="64"/>
      <c r="AG639" s="64"/>
      <c r="AH639" s="64"/>
      <c r="AI639" s="64"/>
      <c r="AJ639" s="64"/>
      <c r="AK639" s="64"/>
      <c r="AL639" s="64"/>
      <c r="AM639" s="64"/>
    </row>
    <row r="640" spans="1:39" s="69" customFormat="1" ht="41.25" customHeight="1">
      <c r="A640" s="188">
        <v>111</v>
      </c>
      <c r="B640" s="189" t="s">
        <v>1504</v>
      </c>
      <c r="C640" s="154" t="s">
        <v>0</v>
      </c>
      <c r="D640" s="154"/>
      <c r="E640" s="155">
        <v>118670</v>
      </c>
      <c r="F640" s="93" t="s">
        <v>235</v>
      </c>
      <c r="G640" s="94">
        <f t="shared" si="235"/>
        <v>949360</v>
      </c>
      <c r="H640" s="215"/>
      <c r="I640" s="215">
        <v>44169</v>
      </c>
      <c r="J640" s="94" t="s">
        <v>1394</v>
      </c>
      <c r="K640" s="94"/>
      <c r="L640" s="94"/>
      <c r="M640" s="94" t="s">
        <v>449</v>
      </c>
      <c r="N640" s="215">
        <v>44154</v>
      </c>
      <c r="O640" s="258">
        <f t="shared" si="236"/>
        <v>0</v>
      </c>
      <c r="P640" s="99">
        <f t="shared" si="237"/>
        <v>0</v>
      </c>
      <c r="Q640" s="258"/>
      <c r="R640" s="258"/>
      <c r="S640" s="258"/>
      <c r="T640" s="258"/>
      <c r="U640" s="258"/>
      <c r="V640" s="258"/>
      <c r="W640" s="93" t="s">
        <v>235</v>
      </c>
      <c r="X640" s="99">
        <f t="shared" si="238"/>
        <v>949360</v>
      </c>
      <c r="Y640" s="74">
        <f t="shared" si="180"/>
        <v>0</v>
      </c>
      <c r="Z640" s="64"/>
      <c r="AA640" s="64"/>
      <c r="AB640" s="64"/>
      <c r="AC640" s="64"/>
      <c r="AD640" s="64"/>
      <c r="AE640" s="64"/>
      <c r="AF640" s="64"/>
      <c r="AG640" s="64"/>
      <c r="AH640" s="64"/>
      <c r="AI640" s="64"/>
      <c r="AJ640" s="64"/>
      <c r="AK640" s="64"/>
      <c r="AL640" s="64"/>
      <c r="AM640" s="64"/>
    </row>
    <row r="641" spans="1:39" s="69" customFormat="1" ht="38.25" customHeight="1">
      <c r="A641" s="188">
        <v>112</v>
      </c>
      <c r="B641" s="189" t="s">
        <v>1505</v>
      </c>
      <c r="C641" s="154" t="s">
        <v>0</v>
      </c>
      <c r="D641" s="154" t="s">
        <v>1506</v>
      </c>
      <c r="E641" s="155">
        <v>30850</v>
      </c>
      <c r="F641" s="93" t="s">
        <v>613</v>
      </c>
      <c r="G641" s="94">
        <f t="shared" si="235"/>
        <v>185100</v>
      </c>
      <c r="H641" s="215">
        <v>44681</v>
      </c>
      <c r="I641" s="215">
        <v>44162</v>
      </c>
      <c r="J641" s="94" t="s">
        <v>1429</v>
      </c>
      <c r="K641" s="94"/>
      <c r="L641" s="94"/>
      <c r="M641" s="94" t="s">
        <v>450</v>
      </c>
      <c r="N641" s="215">
        <v>44154</v>
      </c>
      <c r="O641" s="258">
        <f t="shared" si="236"/>
        <v>0</v>
      </c>
      <c r="P641" s="99">
        <f t="shared" si="237"/>
        <v>0</v>
      </c>
      <c r="Q641" s="258"/>
      <c r="R641" s="258"/>
      <c r="S641" s="258"/>
      <c r="T641" s="258"/>
      <c r="U641" s="258"/>
      <c r="V641" s="258"/>
      <c r="W641" s="93" t="s">
        <v>613</v>
      </c>
      <c r="X641" s="99">
        <f t="shared" si="238"/>
        <v>185100</v>
      </c>
      <c r="Y641" s="74">
        <f t="shared" si="180"/>
        <v>0</v>
      </c>
      <c r="Z641" s="64"/>
      <c r="AA641" s="64"/>
      <c r="AB641" s="64"/>
      <c r="AC641" s="64"/>
      <c r="AD641" s="64"/>
      <c r="AE641" s="64"/>
      <c r="AF641" s="64"/>
      <c r="AG641" s="64"/>
      <c r="AH641" s="64"/>
      <c r="AI641" s="64"/>
      <c r="AJ641" s="64"/>
      <c r="AK641" s="64"/>
      <c r="AL641" s="64"/>
      <c r="AM641" s="64"/>
    </row>
    <row r="642" spans="1:39" s="69" customFormat="1" ht="35.25" customHeight="1">
      <c r="A642" s="188">
        <v>113</v>
      </c>
      <c r="B642" s="189" t="s">
        <v>1507</v>
      </c>
      <c r="C642" s="154" t="s">
        <v>29</v>
      </c>
      <c r="D642" s="154" t="s">
        <v>866</v>
      </c>
      <c r="E642" s="155">
        <v>2872.95</v>
      </c>
      <c r="F642" s="93" t="s">
        <v>233</v>
      </c>
      <c r="G642" s="94">
        <f t="shared" si="235"/>
        <v>100553.25</v>
      </c>
      <c r="H642" s="215">
        <v>44652</v>
      </c>
      <c r="I642" s="215">
        <v>43811</v>
      </c>
      <c r="J642" s="94" t="s">
        <v>1508</v>
      </c>
      <c r="K642" s="94"/>
      <c r="L642" s="94"/>
      <c r="M642" s="94" t="s">
        <v>843</v>
      </c>
      <c r="N642" s="215">
        <v>43808</v>
      </c>
      <c r="O642" s="258">
        <f t="shared" si="236"/>
        <v>10</v>
      </c>
      <c r="P642" s="99">
        <f t="shared" si="237"/>
        <v>28729.5</v>
      </c>
      <c r="Q642" s="258"/>
      <c r="R642" s="258"/>
      <c r="S642" s="258"/>
      <c r="T642" s="258"/>
      <c r="U642" s="258"/>
      <c r="V642" s="258"/>
      <c r="W642" s="93" t="s">
        <v>1984</v>
      </c>
      <c r="X642" s="99">
        <f t="shared" si="238"/>
        <v>71823.75</v>
      </c>
      <c r="Y642" s="74">
        <f t="shared" si="180"/>
        <v>0</v>
      </c>
      <c r="Z642" s="64"/>
      <c r="AA642" s="64"/>
      <c r="AB642" s="64"/>
      <c r="AC642" s="64"/>
      <c r="AD642" s="64"/>
      <c r="AE642" s="64"/>
      <c r="AF642" s="64"/>
      <c r="AG642" s="64"/>
      <c r="AH642" s="64"/>
      <c r="AI642" s="64"/>
      <c r="AJ642" s="64"/>
      <c r="AK642" s="64"/>
      <c r="AL642" s="64"/>
      <c r="AM642" s="64"/>
    </row>
    <row r="643" spans="1:39" s="69" customFormat="1" ht="39" customHeight="1">
      <c r="A643" s="188">
        <v>114</v>
      </c>
      <c r="B643" s="257" t="s">
        <v>1509</v>
      </c>
      <c r="C643" s="95" t="s">
        <v>0</v>
      </c>
      <c r="D643" s="99" t="s">
        <v>881</v>
      </c>
      <c r="E643" s="99">
        <v>23950</v>
      </c>
      <c r="F643" s="93" t="s">
        <v>235</v>
      </c>
      <c r="G643" s="94">
        <f t="shared" si="235"/>
        <v>191600</v>
      </c>
      <c r="H643" s="96">
        <v>44562</v>
      </c>
      <c r="I643" s="96">
        <v>44179</v>
      </c>
      <c r="J643" s="196" t="s">
        <v>1390</v>
      </c>
      <c r="K643" s="94"/>
      <c r="L643" s="94"/>
      <c r="M643" s="196" t="s">
        <v>879</v>
      </c>
      <c r="N643" s="96">
        <v>44176</v>
      </c>
      <c r="O643" s="258">
        <f t="shared" si="236"/>
        <v>0</v>
      </c>
      <c r="P643" s="99">
        <f t="shared" si="237"/>
        <v>0</v>
      </c>
      <c r="Q643" s="258"/>
      <c r="R643" s="258"/>
      <c r="S643" s="258"/>
      <c r="T643" s="258"/>
      <c r="U643" s="258"/>
      <c r="V643" s="258"/>
      <c r="W643" s="93" t="s">
        <v>235</v>
      </c>
      <c r="X643" s="99">
        <f t="shared" si="238"/>
        <v>191600</v>
      </c>
      <c r="Y643" s="74">
        <f t="shared" si="180"/>
        <v>0</v>
      </c>
      <c r="Z643" s="64"/>
      <c r="AA643" s="64"/>
      <c r="AB643" s="64"/>
      <c r="AC643" s="64"/>
      <c r="AD643" s="64"/>
      <c r="AE643" s="64"/>
      <c r="AF643" s="64"/>
      <c r="AG643" s="64"/>
      <c r="AH643" s="64"/>
      <c r="AI643" s="64"/>
      <c r="AJ643" s="64"/>
      <c r="AK643" s="64"/>
      <c r="AL643" s="64"/>
      <c r="AM643" s="64"/>
    </row>
    <row r="644" spans="1:39" s="69" customFormat="1" ht="38.25" customHeight="1">
      <c r="A644" s="188">
        <v>115</v>
      </c>
      <c r="B644" s="189" t="s">
        <v>1510</v>
      </c>
      <c r="C644" s="154" t="s">
        <v>0</v>
      </c>
      <c r="D644" s="154" t="s">
        <v>1511</v>
      </c>
      <c r="E644" s="155">
        <v>420000</v>
      </c>
      <c r="F644" s="93" t="s">
        <v>241</v>
      </c>
      <c r="G644" s="94">
        <f t="shared" si="235"/>
        <v>420000</v>
      </c>
      <c r="H644" s="215">
        <v>45565</v>
      </c>
      <c r="I644" s="215">
        <v>44162</v>
      </c>
      <c r="J644" s="94" t="s">
        <v>1429</v>
      </c>
      <c r="K644" s="94"/>
      <c r="L644" s="94"/>
      <c r="M644" s="94" t="s">
        <v>450</v>
      </c>
      <c r="N644" s="215">
        <v>44154</v>
      </c>
      <c r="O644" s="258">
        <f t="shared" si="236"/>
        <v>0</v>
      </c>
      <c r="P644" s="99">
        <f t="shared" si="237"/>
        <v>0</v>
      </c>
      <c r="Q644" s="258"/>
      <c r="R644" s="258"/>
      <c r="S644" s="258"/>
      <c r="T644" s="258"/>
      <c r="U644" s="258"/>
      <c r="V644" s="258"/>
      <c r="W644" s="93" t="s">
        <v>241</v>
      </c>
      <c r="X644" s="99">
        <f t="shared" si="238"/>
        <v>420000</v>
      </c>
      <c r="Y644" s="74">
        <f t="shared" si="180"/>
        <v>0</v>
      </c>
      <c r="Z644" s="64"/>
      <c r="AA644" s="64"/>
      <c r="AB644" s="64"/>
      <c r="AC644" s="64"/>
      <c r="AD644" s="64"/>
      <c r="AE644" s="64"/>
      <c r="AF644" s="64"/>
      <c r="AG644" s="64"/>
      <c r="AH644" s="64"/>
      <c r="AI644" s="64"/>
      <c r="AJ644" s="64"/>
      <c r="AK644" s="64"/>
      <c r="AL644" s="64"/>
      <c r="AM644" s="64"/>
    </row>
    <row r="645" spans="1:39" s="69" customFormat="1" ht="60" customHeight="1">
      <c r="A645" s="188">
        <v>116</v>
      </c>
      <c r="B645" s="189" t="s">
        <v>1513</v>
      </c>
      <c r="C645" s="154" t="s">
        <v>0</v>
      </c>
      <c r="D645" s="154" t="s">
        <v>453</v>
      </c>
      <c r="E645" s="155">
        <v>44709.95</v>
      </c>
      <c r="F645" s="93" t="s">
        <v>234</v>
      </c>
      <c r="G645" s="94">
        <f t="shared" si="235"/>
        <v>312969.64999999997</v>
      </c>
      <c r="H645" s="215">
        <v>45597</v>
      </c>
      <c r="I645" s="215">
        <v>44162</v>
      </c>
      <c r="J645" s="94" t="s">
        <v>1512</v>
      </c>
      <c r="K645" s="94"/>
      <c r="L645" s="94"/>
      <c r="M645" s="94" t="s">
        <v>452</v>
      </c>
      <c r="N645" s="215">
        <v>44152</v>
      </c>
      <c r="O645" s="258">
        <f t="shared" si="236"/>
        <v>0</v>
      </c>
      <c r="P645" s="99">
        <f t="shared" si="237"/>
        <v>0</v>
      </c>
      <c r="Q645" s="258"/>
      <c r="R645" s="258"/>
      <c r="S645" s="258"/>
      <c r="T645" s="258"/>
      <c r="U645" s="258"/>
      <c r="V645" s="258"/>
      <c r="W645" s="93" t="s">
        <v>234</v>
      </c>
      <c r="X645" s="99">
        <f t="shared" si="238"/>
        <v>312969.64999999997</v>
      </c>
      <c r="Y645" s="74">
        <f t="shared" si="180"/>
        <v>0</v>
      </c>
      <c r="Z645" s="64"/>
      <c r="AA645" s="64"/>
      <c r="AB645" s="64"/>
      <c r="AC645" s="64"/>
      <c r="AD645" s="64"/>
      <c r="AE645" s="64"/>
      <c r="AF645" s="64"/>
      <c r="AG645" s="64"/>
      <c r="AH645" s="64"/>
      <c r="AI645" s="64"/>
      <c r="AJ645" s="64"/>
      <c r="AK645" s="64"/>
      <c r="AL645" s="64"/>
      <c r="AM645" s="64"/>
    </row>
    <row r="646" spans="1:39" s="69" customFormat="1" ht="29.25" customHeight="1">
      <c r="A646" s="188">
        <v>117</v>
      </c>
      <c r="B646" s="189" t="s">
        <v>1514</v>
      </c>
      <c r="C646" s="154" t="s">
        <v>0</v>
      </c>
      <c r="D646" s="154" t="s">
        <v>1515</v>
      </c>
      <c r="E646" s="155">
        <v>31335</v>
      </c>
      <c r="F646" s="93" t="s">
        <v>234</v>
      </c>
      <c r="G646" s="94">
        <f t="shared" si="235"/>
        <v>219345</v>
      </c>
      <c r="H646" s="215">
        <v>44592</v>
      </c>
      <c r="I646" s="215">
        <v>43811</v>
      </c>
      <c r="J646" s="94" t="s">
        <v>1516</v>
      </c>
      <c r="K646" s="94"/>
      <c r="L646" s="94"/>
      <c r="M646" s="94" t="s">
        <v>848</v>
      </c>
      <c r="N646" s="215">
        <v>43805</v>
      </c>
      <c r="O646" s="258">
        <f t="shared" si="236"/>
        <v>0</v>
      </c>
      <c r="P646" s="99">
        <f t="shared" si="237"/>
        <v>0</v>
      </c>
      <c r="Q646" s="258"/>
      <c r="R646" s="258"/>
      <c r="S646" s="258"/>
      <c r="T646" s="258"/>
      <c r="U646" s="258"/>
      <c r="V646" s="258"/>
      <c r="W646" s="93" t="s">
        <v>234</v>
      </c>
      <c r="X646" s="99">
        <f t="shared" si="238"/>
        <v>219345</v>
      </c>
      <c r="Y646" s="74">
        <f t="shared" si="180"/>
        <v>0</v>
      </c>
      <c r="Z646" s="64"/>
      <c r="AA646" s="64"/>
      <c r="AB646" s="64"/>
      <c r="AC646" s="64"/>
      <c r="AD646" s="64"/>
      <c r="AE646" s="64"/>
      <c r="AF646" s="64"/>
      <c r="AG646" s="64"/>
      <c r="AH646" s="64"/>
      <c r="AI646" s="64"/>
      <c r="AJ646" s="64"/>
      <c r="AK646" s="64"/>
      <c r="AL646" s="64"/>
      <c r="AM646" s="64"/>
    </row>
    <row r="647" spans="1:39" s="69" customFormat="1" ht="28.5" customHeight="1">
      <c r="A647" s="188">
        <v>118</v>
      </c>
      <c r="B647" s="189" t="s">
        <v>1517</v>
      </c>
      <c r="C647" s="154" t="s">
        <v>0</v>
      </c>
      <c r="D647" s="154" t="s">
        <v>1518</v>
      </c>
      <c r="E647" s="155">
        <v>19900</v>
      </c>
      <c r="F647" s="93" t="s">
        <v>242</v>
      </c>
      <c r="G647" s="94">
        <f t="shared" si="235"/>
        <v>199000</v>
      </c>
      <c r="H647" s="215">
        <v>44075</v>
      </c>
      <c r="I647" s="215">
        <v>43447</v>
      </c>
      <c r="J647" s="94" t="s">
        <v>1426</v>
      </c>
      <c r="K647" s="94"/>
      <c r="L647" s="94"/>
      <c r="M647" s="94" t="s">
        <v>851</v>
      </c>
      <c r="N647" s="215">
        <v>43433</v>
      </c>
      <c r="O647" s="258">
        <f t="shared" si="236"/>
        <v>10</v>
      </c>
      <c r="P647" s="99">
        <f t="shared" si="237"/>
        <v>199000</v>
      </c>
      <c r="Q647" s="258"/>
      <c r="R647" s="258"/>
      <c r="S647" s="258"/>
      <c r="T647" s="258"/>
      <c r="U647" s="258"/>
      <c r="V647" s="258"/>
      <c r="W647" s="93" t="s">
        <v>351</v>
      </c>
      <c r="X647" s="99">
        <f t="shared" si="238"/>
        <v>0</v>
      </c>
      <c r="Y647" s="74">
        <f t="shared" si="180"/>
        <v>0</v>
      </c>
      <c r="Z647" s="64"/>
      <c r="AA647" s="64"/>
      <c r="AB647" s="64"/>
      <c r="AC647" s="64"/>
      <c r="AD647" s="64"/>
      <c r="AE647" s="64"/>
      <c r="AF647" s="64"/>
      <c r="AG647" s="64"/>
      <c r="AH647" s="64"/>
      <c r="AI647" s="64"/>
      <c r="AJ647" s="64"/>
      <c r="AK647" s="64"/>
      <c r="AL647" s="64"/>
      <c r="AM647" s="64"/>
    </row>
    <row r="648" spans="1:39" s="69" customFormat="1" ht="30.75" customHeight="1">
      <c r="A648" s="188">
        <v>119</v>
      </c>
      <c r="B648" s="257" t="s">
        <v>1519</v>
      </c>
      <c r="C648" s="95" t="s">
        <v>0</v>
      </c>
      <c r="D648" s="99" t="s">
        <v>883</v>
      </c>
      <c r="E648" s="99">
        <v>34207.9</v>
      </c>
      <c r="F648" s="93" t="s">
        <v>847</v>
      </c>
      <c r="G648" s="94">
        <f t="shared" si="235"/>
        <v>923613.3</v>
      </c>
      <c r="H648" s="96">
        <v>44469</v>
      </c>
      <c r="I648" s="96" t="s">
        <v>1520</v>
      </c>
      <c r="J648" s="196" t="s">
        <v>1521</v>
      </c>
      <c r="K648" s="94"/>
      <c r="L648" s="94"/>
      <c r="M648" s="196"/>
      <c r="N648" s="96"/>
      <c r="O648" s="258">
        <f t="shared" si="236"/>
        <v>6</v>
      </c>
      <c r="P648" s="99">
        <f t="shared" si="237"/>
        <v>205247.40000000002</v>
      </c>
      <c r="Q648" s="258"/>
      <c r="R648" s="258"/>
      <c r="S648" s="258"/>
      <c r="T648" s="258"/>
      <c r="U648" s="258"/>
      <c r="V648" s="258"/>
      <c r="W648" s="93" t="s">
        <v>1921</v>
      </c>
      <c r="X648" s="99">
        <f t="shared" si="238"/>
        <v>718365.9</v>
      </c>
      <c r="Y648" s="74">
        <f t="shared" si="180"/>
        <v>0</v>
      </c>
      <c r="Z648" s="64"/>
      <c r="AA648" s="64"/>
      <c r="AB648" s="64"/>
      <c r="AC648" s="64"/>
      <c r="AD648" s="64"/>
      <c r="AE648" s="64"/>
      <c r="AF648" s="64"/>
      <c r="AG648" s="64"/>
      <c r="AH648" s="64"/>
      <c r="AI648" s="64"/>
      <c r="AJ648" s="64"/>
      <c r="AK648" s="64"/>
      <c r="AL648" s="64"/>
      <c r="AM648" s="64"/>
    </row>
    <row r="649" spans="1:39" s="69" customFormat="1" ht="48" customHeight="1">
      <c r="A649" s="188">
        <v>120</v>
      </c>
      <c r="B649" s="257" t="s">
        <v>1522</v>
      </c>
      <c r="C649" s="95" t="s">
        <v>0</v>
      </c>
      <c r="D649" s="99"/>
      <c r="E649" s="99">
        <v>49203.95</v>
      </c>
      <c r="F649" s="93" t="s">
        <v>844</v>
      </c>
      <c r="G649" s="94">
        <f t="shared" si="235"/>
        <v>2952237</v>
      </c>
      <c r="H649" s="96"/>
      <c r="I649" s="96">
        <v>44168</v>
      </c>
      <c r="J649" s="196" t="s">
        <v>1355</v>
      </c>
      <c r="K649" s="94"/>
      <c r="L649" s="94"/>
      <c r="M649" s="196" t="s">
        <v>449</v>
      </c>
      <c r="N649" s="96">
        <v>44154</v>
      </c>
      <c r="O649" s="258">
        <f t="shared" si="236"/>
        <v>0</v>
      </c>
      <c r="P649" s="99">
        <f t="shared" si="237"/>
        <v>0</v>
      </c>
      <c r="Q649" s="258"/>
      <c r="R649" s="258"/>
      <c r="S649" s="258"/>
      <c r="T649" s="258"/>
      <c r="U649" s="258"/>
      <c r="V649" s="258"/>
      <c r="W649" s="93" t="s">
        <v>844</v>
      </c>
      <c r="X649" s="99">
        <f t="shared" si="238"/>
        <v>2952237</v>
      </c>
      <c r="Y649" s="74">
        <f t="shared" si="180"/>
        <v>0</v>
      </c>
      <c r="Z649" s="64"/>
      <c r="AA649" s="64"/>
      <c r="AB649" s="64"/>
      <c r="AC649" s="64"/>
      <c r="AD649" s="64"/>
      <c r="AE649" s="64"/>
      <c r="AF649" s="64"/>
      <c r="AG649" s="64"/>
      <c r="AH649" s="64"/>
      <c r="AI649" s="64"/>
      <c r="AJ649" s="64"/>
      <c r="AK649" s="64"/>
      <c r="AL649" s="64"/>
      <c r="AM649" s="64"/>
    </row>
    <row r="650" spans="1:39" s="69" customFormat="1" ht="54.75" customHeight="1">
      <c r="A650" s="188">
        <v>121</v>
      </c>
      <c r="B650" s="257" t="s">
        <v>1523</v>
      </c>
      <c r="C650" s="95" t="s">
        <v>0</v>
      </c>
      <c r="D650" s="99"/>
      <c r="E650" s="99">
        <v>171157.2</v>
      </c>
      <c r="F650" s="93" t="s">
        <v>242</v>
      </c>
      <c r="G650" s="94">
        <f t="shared" si="235"/>
        <v>1711572</v>
      </c>
      <c r="H650" s="96"/>
      <c r="I650" s="96">
        <v>44168</v>
      </c>
      <c r="J650" s="196" t="s">
        <v>1355</v>
      </c>
      <c r="K650" s="94"/>
      <c r="L650" s="94"/>
      <c r="M650" s="196" t="s">
        <v>449</v>
      </c>
      <c r="N650" s="96">
        <v>44154</v>
      </c>
      <c r="O650" s="258">
        <f t="shared" si="236"/>
        <v>0</v>
      </c>
      <c r="P650" s="99">
        <f t="shared" si="237"/>
        <v>0</v>
      </c>
      <c r="Q650" s="258"/>
      <c r="R650" s="258"/>
      <c r="S650" s="258"/>
      <c r="T650" s="258"/>
      <c r="U650" s="258"/>
      <c r="V650" s="258"/>
      <c r="W650" s="93" t="s">
        <v>242</v>
      </c>
      <c r="X650" s="99">
        <f t="shared" si="238"/>
        <v>1711572</v>
      </c>
      <c r="Y650" s="74">
        <f t="shared" si="180"/>
        <v>0</v>
      </c>
      <c r="Z650" s="64"/>
      <c r="AA650" s="64"/>
      <c r="AB650" s="64"/>
      <c r="AC650" s="64"/>
      <c r="AD650" s="64"/>
      <c r="AE650" s="64"/>
      <c r="AF650" s="64"/>
      <c r="AG650" s="64"/>
      <c r="AH650" s="64"/>
      <c r="AI650" s="64"/>
      <c r="AJ650" s="64"/>
      <c r="AK650" s="64"/>
      <c r="AL650" s="64"/>
      <c r="AM650" s="64"/>
    </row>
    <row r="651" spans="1:39" s="69" customFormat="1" ht="64.5" customHeight="1">
      <c r="A651" s="188">
        <v>122</v>
      </c>
      <c r="B651" s="257" t="s">
        <v>1524</v>
      </c>
      <c r="C651" s="95" t="s">
        <v>0</v>
      </c>
      <c r="D651" s="99"/>
      <c r="E651" s="99">
        <v>225721.85</v>
      </c>
      <c r="F651" s="93" t="s">
        <v>242</v>
      </c>
      <c r="G651" s="94">
        <f t="shared" si="235"/>
        <v>2257218.5</v>
      </c>
      <c r="H651" s="96"/>
      <c r="I651" s="96">
        <v>44168</v>
      </c>
      <c r="J651" s="196" t="s">
        <v>1355</v>
      </c>
      <c r="K651" s="94"/>
      <c r="L651" s="94"/>
      <c r="M651" s="196" t="s">
        <v>449</v>
      </c>
      <c r="N651" s="96">
        <v>44154</v>
      </c>
      <c r="O651" s="258">
        <f t="shared" si="236"/>
        <v>0</v>
      </c>
      <c r="P651" s="99">
        <f t="shared" si="237"/>
        <v>0</v>
      </c>
      <c r="Q651" s="258"/>
      <c r="R651" s="258"/>
      <c r="S651" s="258"/>
      <c r="T651" s="258"/>
      <c r="U651" s="258"/>
      <c r="V651" s="258"/>
      <c r="W651" s="93" t="s">
        <v>242</v>
      </c>
      <c r="X651" s="99">
        <f t="shared" si="238"/>
        <v>2257218.5</v>
      </c>
      <c r="Y651" s="74">
        <f t="shared" si="180"/>
        <v>0</v>
      </c>
      <c r="Z651" s="64"/>
      <c r="AA651" s="64"/>
      <c r="AB651" s="64"/>
      <c r="AC651" s="64"/>
      <c r="AD651" s="64"/>
      <c r="AE651" s="64"/>
      <c r="AF651" s="64"/>
      <c r="AG651" s="64"/>
      <c r="AH651" s="64"/>
      <c r="AI651" s="64"/>
      <c r="AJ651" s="64"/>
      <c r="AK651" s="64"/>
      <c r="AL651" s="64"/>
      <c r="AM651" s="64"/>
    </row>
    <row r="652" spans="1:39" s="69" customFormat="1" ht="64.5" customHeight="1">
      <c r="A652" s="188">
        <v>123</v>
      </c>
      <c r="B652" s="189" t="s">
        <v>1525</v>
      </c>
      <c r="C652" s="154" t="s">
        <v>0</v>
      </c>
      <c r="D652" s="154">
        <v>5490440</v>
      </c>
      <c r="E652" s="155">
        <v>166706</v>
      </c>
      <c r="F652" s="93" t="s">
        <v>1540</v>
      </c>
      <c r="G652" s="94">
        <f t="shared" si="235"/>
        <v>1833766</v>
      </c>
      <c r="H652" s="215">
        <v>44440</v>
      </c>
      <c r="I652" s="215">
        <v>43816</v>
      </c>
      <c r="J652" s="94" t="s">
        <v>1364</v>
      </c>
      <c r="K652" s="94"/>
      <c r="L652" s="94"/>
      <c r="M652" s="94" t="s">
        <v>843</v>
      </c>
      <c r="N652" s="215">
        <v>43808</v>
      </c>
      <c r="O652" s="258">
        <f t="shared" si="236"/>
        <v>0</v>
      </c>
      <c r="P652" s="99">
        <f t="shared" si="237"/>
        <v>0</v>
      </c>
      <c r="Q652" s="258"/>
      <c r="R652" s="258"/>
      <c r="S652" s="258"/>
      <c r="T652" s="258"/>
      <c r="U652" s="258"/>
      <c r="V652" s="258"/>
      <c r="W652" s="93" t="s">
        <v>1540</v>
      </c>
      <c r="X652" s="99">
        <f t="shared" si="238"/>
        <v>1833766</v>
      </c>
      <c r="Y652" s="74">
        <f t="shared" si="180"/>
        <v>0</v>
      </c>
      <c r="Z652" s="64"/>
      <c r="AA652" s="64"/>
      <c r="AB652" s="64"/>
      <c r="AC652" s="64"/>
      <c r="AD652" s="64"/>
      <c r="AE652" s="64"/>
      <c r="AF652" s="64"/>
      <c r="AG652" s="64"/>
      <c r="AH652" s="64"/>
      <c r="AI652" s="64"/>
      <c r="AJ652" s="64"/>
      <c r="AK652" s="64"/>
      <c r="AL652" s="64"/>
      <c r="AM652" s="64"/>
    </row>
    <row r="653" spans="1:39" s="69" customFormat="1" ht="64.5" customHeight="1">
      <c r="A653" s="188">
        <v>124</v>
      </c>
      <c r="B653" s="189" t="s">
        <v>1526</v>
      </c>
      <c r="C653" s="154" t="s">
        <v>0</v>
      </c>
      <c r="D653" s="154">
        <v>5491201</v>
      </c>
      <c r="E653" s="155">
        <v>213786</v>
      </c>
      <c r="F653" s="93" t="s">
        <v>242</v>
      </c>
      <c r="G653" s="94">
        <f t="shared" si="235"/>
        <v>2137860</v>
      </c>
      <c r="H653" s="215">
        <v>44440</v>
      </c>
      <c r="I653" s="215">
        <v>43816</v>
      </c>
      <c r="J653" s="94" t="s">
        <v>1364</v>
      </c>
      <c r="K653" s="94"/>
      <c r="L653" s="94"/>
      <c r="M653" s="94" t="s">
        <v>843</v>
      </c>
      <c r="N653" s="215">
        <v>43808</v>
      </c>
      <c r="O653" s="258">
        <f t="shared" si="236"/>
        <v>2</v>
      </c>
      <c r="P653" s="99">
        <f t="shared" si="237"/>
        <v>427572</v>
      </c>
      <c r="Q653" s="258"/>
      <c r="R653" s="258"/>
      <c r="S653" s="258"/>
      <c r="T653" s="258"/>
      <c r="U653" s="258"/>
      <c r="V653" s="258"/>
      <c r="W653" s="93" t="s">
        <v>235</v>
      </c>
      <c r="X653" s="99">
        <f t="shared" si="238"/>
        <v>1710288</v>
      </c>
      <c r="Y653" s="74">
        <f t="shared" si="180"/>
        <v>0</v>
      </c>
      <c r="Z653" s="64"/>
      <c r="AA653" s="64"/>
      <c r="AB653" s="64"/>
      <c r="AC653" s="64"/>
      <c r="AD653" s="64"/>
      <c r="AE653" s="64"/>
      <c r="AF653" s="64"/>
      <c r="AG653" s="64"/>
      <c r="AH653" s="64"/>
      <c r="AI653" s="64"/>
      <c r="AJ653" s="64"/>
      <c r="AK653" s="64"/>
      <c r="AL653" s="64"/>
      <c r="AM653" s="64"/>
    </row>
    <row r="654" spans="1:39" s="69" customFormat="1" ht="50.25" customHeight="1">
      <c r="A654" s="188">
        <v>125</v>
      </c>
      <c r="B654" s="189" t="s">
        <v>1527</v>
      </c>
      <c r="C654" s="154" t="s">
        <v>0</v>
      </c>
      <c r="D654" s="154"/>
      <c r="E654" s="155">
        <v>5091.0600000000004</v>
      </c>
      <c r="F654" s="93" t="s">
        <v>1925</v>
      </c>
      <c r="G654" s="94">
        <f t="shared" si="235"/>
        <v>565107.66</v>
      </c>
      <c r="H654" s="215"/>
      <c r="I654" s="215">
        <v>43826</v>
      </c>
      <c r="J654" s="94" t="s">
        <v>1392</v>
      </c>
      <c r="K654" s="94"/>
      <c r="L654" s="94"/>
      <c r="M654" s="94" t="s">
        <v>843</v>
      </c>
      <c r="N654" s="215">
        <v>43808</v>
      </c>
      <c r="O654" s="258">
        <f t="shared" si="236"/>
        <v>10</v>
      </c>
      <c r="P654" s="99">
        <f t="shared" si="237"/>
        <v>50910.600000000006</v>
      </c>
      <c r="Q654" s="258"/>
      <c r="R654" s="258"/>
      <c r="S654" s="258"/>
      <c r="T654" s="258"/>
      <c r="U654" s="258"/>
      <c r="V654" s="258"/>
      <c r="W654" s="93" t="s">
        <v>1985</v>
      </c>
      <c r="X654" s="99">
        <f t="shared" si="238"/>
        <v>514197.06000000006</v>
      </c>
      <c r="Y654" s="74">
        <f t="shared" si="180"/>
        <v>0</v>
      </c>
      <c r="Z654" s="64"/>
      <c r="AA654" s="64"/>
      <c r="AB654" s="64"/>
      <c r="AC654" s="64"/>
      <c r="AD654" s="64"/>
      <c r="AE654" s="64"/>
      <c r="AF654" s="64"/>
      <c r="AG654" s="64"/>
      <c r="AH654" s="64"/>
      <c r="AI654" s="64"/>
      <c r="AJ654" s="64"/>
      <c r="AK654" s="64"/>
      <c r="AL654" s="64"/>
      <c r="AM654" s="64"/>
    </row>
    <row r="655" spans="1:39" s="69" customFormat="1" ht="32.25" customHeight="1">
      <c r="A655" s="188">
        <v>126</v>
      </c>
      <c r="B655" s="189" t="s">
        <v>1528</v>
      </c>
      <c r="C655" s="154" t="s">
        <v>0</v>
      </c>
      <c r="D655" s="154"/>
      <c r="E655" s="155">
        <v>10430</v>
      </c>
      <c r="F655" s="93" t="s">
        <v>351</v>
      </c>
      <c r="G655" s="94">
        <f t="shared" si="235"/>
        <v>0</v>
      </c>
      <c r="H655" s="215"/>
      <c r="I655" s="215">
        <v>44169</v>
      </c>
      <c r="J655" s="94" t="s">
        <v>1394</v>
      </c>
      <c r="K655" s="94"/>
      <c r="L655" s="94"/>
      <c r="M655" s="94" t="s">
        <v>449</v>
      </c>
      <c r="N655" s="215">
        <v>44154</v>
      </c>
      <c r="O655" s="258">
        <f t="shared" si="236"/>
        <v>0</v>
      </c>
      <c r="P655" s="99">
        <f t="shared" si="237"/>
        <v>0</v>
      </c>
      <c r="Q655" s="258"/>
      <c r="R655" s="258"/>
      <c r="S655" s="258"/>
      <c r="T655" s="258"/>
      <c r="U655" s="258"/>
      <c r="V655" s="258"/>
      <c r="W655" s="93" t="s">
        <v>351</v>
      </c>
      <c r="X655" s="99">
        <f t="shared" si="238"/>
        <v>0</v>
      </c>
      <c r="Y655" s="74">
        <f t="shared" si="180"/>
        <v>0</v>
      </c>
      <c r="Z655" s="64"/>
      <c r="AA655" s="64"/>
      <c r="AB655" s="64"/>
      <c r="AC655" s="64"/>
      <c r="AD655" s="64"/>
      <c r="AE655" s="64"/>
      <c r="AF655" s="64"/>
      <c r="AG655" s="64"/>
      <c r="AH655" s="64"/>
      <c r="AI655" s="64"/>
      <c r="AJ655" s="64"/>
      <c r="AK655" s="64"/>
      <c r="AL655" s="64"/>
      <c r="AM655" s="64"/>
    </row>
    <row r="656" spans="1:39" s="69" customFormat="1" ht="32.25" customHeight="1">
      <c r="A656" s="188">
        <v>127</v>
      </c>
      <c r="B656" s="257" t="s">
        <v>1529</v>
      </c>
      <c r="C656" s="95" t="s">
        <v>0</v>
      </c>
      <c r="D656" s="99"/>
      <c r="E656" s="99">
        <v>99510</v>
      </c>
      <c r="F656" s="93" t="s">
        <v>239</v>
      </c>
      <c r="G656" s="94">
        <f t="shared" si="235"/>
        <v>298530</v>
      </c>
      <c r="H656" s="96"/>
      <c r="I656" s="96">
        <v>44176</v>
      </c>
      <c r="J656" s="196" t="s">
        <v>1382</v>
      </c>
      <c r="K656" s="94"/>
      <c r="L656" s="94"/>
      <c r="M656" s="196" t="s">
        <v>879</v>
      </c>
      <c r="N656" s="96">
        <v>44176</v>
      </c>
      <c r="O656" s="258">
        <f t="shared" si="236"/>
        <v>0</v>
      </c>
      <c r="P656" s="99">
        <f t="shared" si="237"/>
        <v>0</v>
      </c>
      <c r="Q656" s="258"/>
      <c r="R656" s="258"/>
      <c r="S656" s="258"/>
      <c r="T656" s="258"/>
      <c r="U656" s="258"/>
      <c r="V656" s="258"/>
      <c r="W656" s="93" t="s">
        <v>239</v>
      </c>
      <c r="X656" s="99">
        <f t="shared" si="238"/>
        <v>298530</v>
      </c>
      <c r="Y656" s="74">
        <f t="shared" si="180"/>
        <v>0</v>
      </c>
      <c r="Z656" s="64"/>
      <c r="AA656" s="64"/>
      <c r="AB656" s="64"/>
      <c r="AC656" s="64"/>
      <c r="AD656" s="64"/>
      <c r="AE656" s="64"/>
      <c r="AF656" s="64"/>
      <c r="AG656" s="64"/>
      <c r="AH656" s="64"/>
      <c r="AI656" s="64"/>
      <c r="AJ656" s="64"/>
      <c r="AK656" s="64"/>
      <c r="AL656" s="64"/>
      <c r="AM656" s="64"/>
    </row>
    <row r="657" spans="1:39" s="69" customFormat="1" ht="50.25" customHeight="1">
      <c r="A657" s="188">
        <v>128</v>
      </c>
      <c r="B657" s="257" t="s">
        <v>1530</v>
      </c>
      <c r="C657" s="95" t="s">
        <v>0</v>
      </c>
      <c r="D657" s="99"/>
      <c r="E657" s="99">
        <v>4601</v>
      </c>
      <c r="F657" s="93" t="s">
        <v>241</v>
      </c>
      <c r="G657" s="94">
        <f t="shared" si="235"/>
        <v>4601</v>
      </c>
      <c r="H657" s="96"/>
      <c r="I657" s="96">
        <v>44166</v>
      </c>
      <c r="J657" s="196" t="s">
        <v>1475</v>
      </c>
      <c r="K657" s="94"/>
      <c r="L657" s="94"/>
      <c r="M657" s="196" t="s">
        <v>450</v>
      </c>
      <c r="N657" s="96">
        <v>44154</v>
      </c>
      <c r="O657" s="258">
        <f t="shared" si="236"/>
        <v>0</v>
      </c>
      <c r="P657" s="99">
        <f t="shared" si="237"/>
        <v>0</v>
      </c>
      <c r="Q657" s="258"/>
      <c r="R657" s="258"/>
      <c r="S657" s="258"/>
      <c r="T657" s="258"/>
      <c r="U657" s="258"/>
      <c r="V657" s="258"/>
      <c r="W657" s="93" t="s">
        <v>241</v>
      </c>
      <c r="X657" s="99">
        <f t="shared" si="238"/>
        <v>4601</v>
      </c>
      <c r="Y657" s="74">
        <f t="shared" si="180"/>
        <v>0</v>
      </c>
      <c r="Z657" s="64"/>
      <c r="AA657" s="64"/>
      <c r="AB657" s="64"/>
      <c r="AC657" s="64"/>
      <c r="AD657" s="64"/>
      <c r="AE657" s="64"/>
      <c r="AF657" s="64"/>
      <c r="AG657" s="64"/>
      <c r="AH657" s="64"/>
      <c r="AI657" s="64"/>
      <c r="AJ657" s="64"/>
      <c r="AK657" s="64"/>
      <c r="AL657" s="64"/>
      <c r="AM657" s="64"/>
    </row>
    <row r="658" spans="1:39" s="69" customFormat="1" ht="51" customHeight="1">
      <c r="A658" s="188">
        <v>129</v>
      </c>
      <c r="B658" s="257" t="s">
        <v>1531</v>
      </c>
      <c r="C658" s="95" t="s">
        <v>0</v>
      </c>
      <c r="D658" s="99"/>
      <c r="E658" s="99">
        <v>25252</v>
      </c>
      <c r="F658" s="93" t="s">
        <v>613</v>
      </c>
      <c r="G658" s="94">
        <f t="shared" si="235"/>
        <v>151512</v>
      </c>
      <c r="H658" s="96"/>
      <c r="I658" s="96">
        <v>44166</v>
      </c>
      <c r="J658" s="196" t="s">
        <v>1475</v>
      </c>
      <c r="K658" s="94"/>
      <c r="L658" s="94"/>
      <c r="M658" s="196" t="s">
        <v>450</v>
      </c>
      <c r="N658" s="96">
        <v>44154</v>
      </c>
      <c r="O658" s="258">
        <f t="shared" si="236"/>
        <v>0</v>
      </c>
      <c r="P658" s="99">
        <f t="shared" si="237"/>
        <v>0</v>
      </c>
      <c r="Q658" s="258"/>
      <c r="R658" s="258"/>
      <c r="S658" s="258"/>
      <c r="T658" s="258"/>
      <c r="U658" s="258"/>
      <c r="V658" s="258"/>
      <c r="W658" s="93" t="s">
        <v>613</v>
      </c>
      <c r="X658" s="99">
        <f t="shared" si="238"/>
        <v>151512</v>
      </c>
      <c r="Y658" s="74">
        <f t="shared" si="180"/>
        <v>0</v>
      </c>
      <c r="Z658" s="64"/>
      <c r="AA658" s="64"/>
      <c r="AB658" s="64"/>
      <c r="AC658" s="64"/>
      <c r="AD658" s="64"/>
      <c r="AE658" s="64"/>
      <c r="AF658" s="64"/>
      <c r="AG658" s="64"/>
      <c r="AH658" s="64"/>
      <c r="AI658" s="64"/>
      <c r="AJ658" s="64"/>
      <c r="AK658" s="64"/>
      <c r="AL658" s="64"/>
      <c r="AM658" s="64"/>
    </row>
    <row r="659" spans="1:39" s="69" customFormat="1" ht="48" customHeight="1">
      <c r="A659" s="188">
        <v>130</v>
      </c>
      <c r="B659" s="189" t="s">
        <v>1143</v>
      </c>
      <c r="C659" s="154" t="s">
        <v>0</v>
      </c>
      <c r="D659" s="154" t="s">
        <v>1532</v>
      </c>
      <c r="E659" s="155">
        <v>39700</v>
      </c>
      <c r="F659" s="93" t="s">
        <v>1541</v>
      </c>
      <c r="G659" s="94">
        <f t="shared" si="235"/>
        <v>516100</v>
      </c>
      <c r="H659" s="215">
        <v>44985</v>
      </c>
      <c r="I659" s="215">
        <v>44162</v>
      </c>
      <c r="J659" s="94" t="s">
        <v>1429</v>
      </c>
      <c r="K659" s="94"/>
      <c r="L659" s="94"/>
      <c r="M659" s="94" t="s">
        <v>450</v>
      </c>
      <c r="N659" s="215">
        <v>44154</v>
      </c>
      <c r="O659" s="258">
        <f t="shared" si="236"/>
        <v>1</v>
      </c>
      <c r="P659" s="99">
        <f t="shared" si="237"/>
        <v>39700</v>
      </c>
      <c r="Q659" s="258"/>
      <c r="R659" s="258"/>
      <c r="S659" s="258"/>
      <c r="T659" s="258"/>
      <c r="U659" s="258"/>
      <c r="V659" s="258"/>
      <c r="W659" s="93" t="s">
        <v>943</v>
      </c>
      <c r="X659" s="99">
        <f t="shared" si="238"/>
        <v>476400</v>
      </c>
      <c r="Y659" s="74">
        <f t="shared" si="180"/>
        <v>0</v>
      </c>
      <c r="Z659" s="64"/>
      <c r="AA659" s="64"/>
      <c r="AB659" s="64"/>
      <c r="AC659" s="64"/>
      <c r="AD659" s="64"/>
      <c r="AE659" s="64"/>
      <c r="AF659" s="64"/>
      <c r="AG659" s="64"/>
      <c r="AH659" s="64"/>
      <c r="AI659" s="64"/>
      <c r="AJ659" s="64"/>
      <c r="AK659" s="64"/>
      <c r="AL659" s="64"/>
      <c r="AM659" s="64"/>
    </row>
    <row r="660" spans="1:39" s="69" customFormat="1" ht="51" customHeight="1">
      <c r="A660" s="188">
        <v>131</v>
      </c>
      <c r="B660" s="257" t="s">
        <v>1533</v>
      </c>
      <c r="C660" s="95" t="s">
        <v>0</v>
      </c>
      <c r="D660" s="99"/>
      <c r="E660" s="99">
        <v>11994.7</v>
      </c>
      <c r="F660" s="93" t="s">
        <v>1926</v>
      </c>
      <c r="G660" s="94">
        <f t="shared" si="235"/>
        <v>2326971.8000000003</v>
      </c>
      <c r="H660" s="96"/>
      <c r="I660" s="96">
        <v>44193</v>
      </c>
      <c r="J660" s="196" t="s">
        <v>1534</v>
      </c>
      <c r="K660" s="94"/>
      <c r="L660" s="94"/>
      <c r="M660" s="196"/>
      <c r="N660" s="96"/>
      <c r="O660" s="258">
        <f t="shared" si="236"/>
        <v>77</v>
      </c>
      <c r="P660" s="99">
        <f t="shared" si="237"/>
        <v>923591.9</v>
      </c>
      <c r="Q660" s="258"/>
      <c r="R660" s="258"/>
      <c r="S660" s="258"/>
      <c r="T660" s="258"/>
      <c r="U660" s="258"/>
      <c r="V660" s="258"/>
      <c r="W660" s="93" t="s">
        <v>1986</v>
      </c>
      <c r="X660" s="99">
        <f t="shared" si="238"/>
        <v>1403379.9000000001</v>
      </c>
      <c r="Y660" s="74">
        <f t="shared" si="180"/>
        <v>0</v>
      </c>
      <c r="Z660" s="64"/>
      <c r="AA660" s="64"/>
      <c r="AB660" s="64"/>
      <c r="AC660" s="64"/>
      <c r="AD660" s="64"/>
      <c r="AE660" s="64"/>
      <c r="AF660" s="64"/>
      <c r="AG660" s="64"/>
      <c r="AH660" s="64"/>
      <c r="AI660" s="64"/>
      <c r="AJ660" s="64"/>
      <c r="AK660" s="64"/>
      <c r="AL660" s="64"/>
      <c r="AM660" s="64"/>
    </row>
    <row r="661" spans="1:39" s="69" customFormat="1" ht="40.5" customHeight="1">
      <c r="A661" s="188">
        <v>132</v>
      </c>
      <c r="B661" s="257" t="s">
        <v>1535</v>
      </c>
      <c r="C661" s="95" t="s">
        <v>0</v>
      </c>
      <c r="D661" s="99"/>
      <c r="E661" s="99">
        <v>577.5</v>
      </c>
      <c r="F661" s="93" t="s">
        <v>1781</v>
      </c>
      <c r="G661" s="94">
        <f t="shared" si="235"/>
        <v>123585</v>
      </c>
      <c r="H661" s="96"/>
      <c r="I661" s="96">
        <v>44166</v>
      </c>
      <c r="J661" s="196" t="s">
        <v>1395</v>
      </c>
      <c r="K661" s="94"/>
      <c r="L661" s="94"/>
      <c r="M661" s="196" t="s">
        <v>449</v>
      </c>
      <c r="N661" s="96">
        <v>44154</v>
      </c>
      <c r="O661" s="258">
        <f t="shared" si="236"/>
        <v>10</v>
      </c>
      <c r="P661" s="99">
        <f t="shared" si="237"/>
        <v>5775</v>
      </c>
      <c r="Q661" s="258"/>
      <c r="R661" s="258"/>
      <c r="S661" s="258"/>
      <c r="T661" s="258"/>
      <c r="U661" s="258"/>
      <c r="V661" s="258"/>
      <c r="W661" s="93" t="s">
        <v>1987</v>
      </c>
      <c r="X661" s="99">
        <f t="shared" si="238"/>
        <v>117810</v>
      </c>
      <c r="Y661" s="74">
        <f t="shared" si="180"/>
        <v>0</v>
      </c>
      <c r="Z661" s="64"/>
      <c r="AA661" s="64"/>
      <c r="AB661" s="64"/>
      <c r="AC661" s="64"/>
      <c r="AD661" s="64"/>
      <c r="AE661" s="64"/>
      <c r="AF661" s="64"/>
      <c r="AG661" s="64"/>
      <c r="AH661" s="64"/>
      <c r="AI661" s="64"/>
      <c r="AJ661" s="64"/>
      <c r="AK661" s="64"/>
      <c r="AL661" s="64"/>
      <c r="AM661" s="64"/>
    </row>
    <row r="662" spans="1:39" s="69" customFormat="1" ht="33" customHeight="1">
      <c r="A662" s="188">
        <v>133</v>
      </c>
      <c r="B662" s="189" t="s">
        <v>1536</v>
      </c>
      <c r="C662" s="154" t="s">
        <v>0</v>
      </c>
      <c r="D662" s="154" t="s">
        <v>1537</v>
      </c>
      <c r="E662" s="155">
        <v>59492</v>
      </c>
      <c r="F662" s="93" t="s">
        <v>1921</v>
      </c>
      <c r="G662" s="94">
        <f t="shared" si="235"/>
        <v>1249332</v>
      </c>
      <c r="H662" s="215">
        <v>44955</v>
      </c>
      <c r="I662" s="215">
        <v>43817</v>
      </c>
      <c r="J662" s="94" t="s">
        <v>1414</v>
      </c>
      <c r="K662" s="94"/>
      <c r="L662" s="94"/>
      <c r="M662" s="94" t="s">
        <v>843</v>
      </c>
      <c r="N662" s="215">
        <v>43808</v>
      </c>
      <c r="O662" s="258">
        <f t="shared" si="236"/>
        <v>2</v>
      </c>
      <c r="P662" s="99">
        <f t="shared" si="237"/>
        <v>118984</v>
      </c>
      <c r="Q662" s="258"/>
      <c r="R662" s="258"/>
      <c r="S662" s="258"/>
      <c r="T662" s="258"/>
      <c r="U662" s="258"/>
      <c r="V662" s="258"/>
      <c r="W662" s="93" t="s">
        <v>1988</v>
      </c>
      <c r="X662" s="99">
        <f t="shared" si="238"/>
        <v>1130348</v>
      </c>
      <c r="Y662" s="74">
        <f t="shared" si="180"/>
        <v>0</v>
      </c>
      <c r="Z662" s="64"/>
      <c r="AA662" s="64"/>
      <c r="AB662" s="64"/>
      <c r="AC662" s="64"/>
      <c r="AD662" s="64"/>
      <c r="AE662" s="64"/>
      <c r="AF662" s="64"/>
      <c r="AG662" s="64"/>
      <c r="AH662" s="64"/>
      <c r="AI662" s="64"/>
      <c r="AJ662" s="64"/>
      <c r="AK662" s="64"/>
      <c r="AL662" s="64"/>
      <c r="AM662" s="64"/>
    </row>
    <row r="663" spans="1:39" s="69" customFormat="1" ht="32.25" customHeight="1">
      <c r="A663" s="188">
        <v>134</v>
      </c>
      <c r="B663" s="189" t="s">
        <v>1538</v>
      </c>
      <c r="C663" s="154" t="s">
        <v>0</v>
      </c>
      <c r="D663" s="154" t="s">
        <v>867</v>
      </c>
      <c r="E663" s="155">
        <v>1995.55</v>
      </c>
      <c r="F663" s="93" t="s">
        <v>351</v>
      </c>
      <c r="G663" s="94">
        <f t="shared" si="235"/>
        <v>0</v>
      </c>
      <c r="H663" s="215">
        <v>44409</v>
      </c>
      <c r="I663" s="215">
        <v>43446</v>
      </c>
      <c r="J663" s="94" t="s">
        <v>1539</v>
      </c>
      <c r="K663" s="94"/>
      <c r="L663" s="94"/>
      <c r="M663" s="94" t="s">
        <v>851</v>
      </c>
      <c r="N663" s="215">
        <v>43433</v>
      </c>
      <c r="O663" s="258">
        <f t="shared" si="236"/>
        <v>0</v>
      </c>
      <c r="P663" s="99">
        <f t="shared" si="237"/>
        <v>0</v>
      </c>
      <c r="Q663" s="258"/>
      <c r="R663" s="258"/>
      <c r="S663" s="258"/>
      <c r="T663" s="258"/>
      <c r="U663" s="258"/>
      <c r="V663" s="258"/>
      <c r="W663" s="93" t="s">
        <v>351</v>
      </c>
      <c r="X663" s="99">
        <f t="shared" si="238"/>
        <v>0</v>
      </c>
      <c r="Y663" s="74">
        <f t="shared" si="180"/>
        <v>0</v>
      </c>
      <c r="Z663" s="64"/>
      <c r="AA663" s="64"/>
      <c r="AB663" s="64"/>
      <c r="AC663" s="64"/>
      <c r="AD663" s="64"/>
      <c r="AE663" s="64"/>
      <c r="AF663" s="64"/>
      <c r="AG663" s="64"/>
      <c r="AH663" s="64"/>
      <c r="AI663" s="64"/>
      <c r="AJ663" s="64"/>
      <c r="AK663" s="64"/>
      <c r="AL663" s="64"/>
      <c r="AM663" s="64"/>
    </row>
    <row r="664" spans="1:39" s="69" customFormat="1" ht="64.5" customHeight="1">
      <c r="A664" s="188">
        <v>135</v>
      </c>
      <c r="B664" s="370" t="s">
        <v>1545</v>
      </c>
      <c r="C664" s="95" t="s">
        <v>29</v>
      </c>
      <c r="D664" s="155" t="s">
        <v>1546</v>
      </c>
      <c r="E664" s="99">
        <v>3193.95</v>
      </c>
      <c r="F664" s="93" t="s">
        <v>240</v>
      </c>
      <c r="G664" s="94">
        <f t="shared" si="235"/>
        <v>44715.299999999996</v>
      </c>
      <c r="H664" s="96">
        <v>45838</v>
      </c>
      <c r="I664" s="96">
        <v>44182</v>
      </c>
      <c r="J664" s="99" t="s">
        <v>1547</v>
      </c>
      <c r="K664" s="154"/>
      <c r="L664" s="94"/>
      <c r="M664" s="95" t="s">
        <v>1548</v>
      </c>
      <c r="N664" s="96">
        <v>44167</v>
      </c>
      <c r="O664" s="258">
        <f t="shared" si="236"/>
        <v>2</v>
      </c>
      <c r="P664" s="99">
        <f t="shared" si="237"/>
        <v>6387.9</v>
      </c>
      <c r="Q664" s="258"/>
      <c r="R664" s="258"/>
      <c r="S664" s="258"/>
      <c r="T664" s="258"/>
      <c r="U664" s="258"/>
      <c r="V664" s="258"/>
      <c r="W664" s="93" t="s">
        <v>943</v>
      </c>
      <c r="X664" s="99">
        <f t="shared" si="238"/>
        <v>38327.399999999994</v>
      </c>
      <c r="Y664" s="74">
        <f t="shared" si="180"/>
        <v>0</v>
      </c>
      <c r="Z664" s="64"/>
      <c r="AA664" s="64"/>
      <c r="AB664" s="64"/>
      <c r="AC664" s="64"/>
      <c r="AD664" s="64"/>
      <c r="AE664" s="64"/>
      <c r="AF664" s="64"/>
      <c r="AG664" s="64"/>
      <c r="AH664" s="64"/>
      <c r="AI664" s="64"/>
      <c r="AJ664" s="64"/>
      <c r="AK664" s="64"/>
      <c r="AL664" s="64"/>
      <c r="AM664" s="64"/>
    </row>
    <row r="665" spans="1:39" s="69" customFormat="1" ht="64.5" customHeight="1">
      <c r="A665" s="188">
        <v>136</v>
      </c>
      <c r="B665" s="370" t="s">
        <v>1549</v>
      </c>
      <c r="C665" s="95" t="s">
        <v>29</v>
      </c>
      <c r="D665" s="155" t="s">
        <v>1550</v>
      </c>
      <c r="E665" s="99">
        <v>3193.95</v>
      </c>
      <c r="F665" s="93" t="s">
        <v>1544</v>
      </c>
      <c r="G665" s="94">
        <f t="shared" si="235"/>
        <v>76654.799999999988</v>
      </c>
      <c r="H665" s="96">
        <v>45807</v>
      </c>
      <c r="I665" s="96">
        <v>44182</v>
      </c>
      <c r="J665" s="99" t="s">
        <v>1547</v>
      </c>
      <c r="K665" s="154"/>
      <c r="L665" s="94"/>
      <c r="M665" s="95" t="s">
        <v>1548</v>
      </c>
      <c r="N665" s="96">
        <v>44167</v>
      </c>
      <c r="O665" s="258">
        <f t="shared" si="236"/>
        <v>5</v>
      </c>
      <c r="P665" s="99">
        <f t="shared" si="237"/>
        <v>15969.75</v>
      </c>
      <c r="Q665" s="258"/>
      <c r="R665" s="258"/>
      <c r="S665" s="258"/>
      <c r="T665" s="258"/>
      <c r="U665" s="258"/>
      <c r="V665" s="258"/>
      <c r="W665" s="93" t="s">
        <v>1988</v>
      </c>
      <c r="X665" s="99">
        <f t="shared" si="238"/>
        <v>60685.049999999996</v>
      </c>
      <c r="Y665" s="74">
        <f t="shared" si="180"/>
        <v>0</v>
      </c>
      <c r="Z665" s="64"/>
      <c r="AA665" s="64"/>
      <c r="AB665" s="64"/>
      <c r="AC665" s="64"/>
      <c r="AD665" s="64"/>
      <c r="AE665" s="64"/>
      <c r="AF665" s="64"/>
      <c r="AG665" s="64"/>
      <c r="AH665" s="64"/>
      <c r="AI665" s="64"/>
      <c r="AJ665" s="64"/>
      <c r="AK665" s="64"/>
      <c r="AL665" s="64"/>
      <c r="AM665" s="64"/>
    </row>
    <row r="666" spans="1:39" s="69" customFormat="1" ht="64.5" customHeight="1">
      <c r="A666" s="188">
        <v>137</v>
      </c>
      <c r="B666" s="370" t="s">
        <v>1551</v>
      </c>
      <c r="C666" s="95" t="s">
        <v>29</v>
      </c>
      <c r="D666" s="155" t="s">
        <v>1552</v>
      </c>
      <c r="E666" s="99">
        <v>3193.95</v>
      </c>
      <c r="F666" s="93" t="s">
        <v>242</v>
      </c>
      <c r="G666" s="94">
        <f t="shared" si="235"/>
        <v>31939.5</v>
      </c>
      <c r="H666" s="96">
        <v>45777</v>
      </c>
      <c r="I666" s="96">
        <v>44182</v>
      </c>
      <c r="J666" s="99" t="s">
        <v>1547</v>
      </c>
      <c r="K666" s="154"/>
      <c r="L666" s="94"/>
      <c r="M666" s="95" t="s">
        <v>1548</v>
      </c>
      <c r="N666" s="96">
        <v>44167</v>
      </c>
      <c r="O666" s="258">
        <f t="shared" si="236"/>
        <v>9</v>
      </c>
      <c r="P666" s="99">
        <f t="shared" si="237"/>
        <v>28745.55</v>
      </c>
      <c r="Q666" s="258"/>
      <c r="R666" s="258"/>
      <c r="S666" s="258"/>
      <c r="T666" s="258"/>
      <c r="U666" s="258"/>
      <c r="V666" s="258"/>
      <c r="W666" s="93" t="s">
        <v>241</v>
      </c>
      <c r="X666" s="99">
        <f t="shared" si="238"/>
        <v>3193.95</v>
      </c>
      <c r="Y666" s="74">
        <f t="shared" si="180"/>
        <v>0</v>
      </c>
      <c r="Z666" s="64"/>
      <c r="AA666" s="64"/>
      <c r="AB666" s="64"/>
      <c r="AC666" s="64"/>
      <c r="AD666" s="64"/>
      <c r="AE666" s="64"/>
      <c r="AF666" s="64"/>
      <c r="AG666" s="64"/>
      <c r="AH666" s="64"/>
      <c r="AI666" s="64"/>
      <c r="AJ666" s="64"/>
      <c r="AK666" s="64"/>
      <c r="AL666" s="64"/>
      <c r="AM666" s="64"/>
    </row>
    <row r="667" spans="1:39" s="69" customFormat="1" ht="64.5" customHeight="1">
      <c r="A667" s="188">
        <v>138</v>
      </c>
      <c r="B667" s="370" t="s">
        <v>1553</v>
      </c>
      <c r="C667" s="95" t="s">
        <v>29</v>
      </c>
      <c r="D667" s="155" t="s">
        <v>1554</v>
      </c>
      <c r="E667" s="99">
        <v>1797.6</v>
      </c>
      <c r="F667" s="93" t="s">
        <v>351</v>
      </c>
      <c r="G667" s="94">
        <f t="shared" si="235"/>
        <v>0</v>
      </c>
      <c r="H667" s="96">
        <v>44957</v>
      </c>
      <c r="I667" s="96">
        <v>44182</v>
      </c>
      <c r="J667" s="99" t="s">
        <v>1547</v>
      </c>
      <c r="K667" s="154"/>
      <c r="L667" s="94"/>
      <c r="M667" s="95" t="s">
        <v>1548</v>
      </c>
      <c r="N667" s="96">
        <v>44167</v>
      </c>
      <c r="O667" s="258">
        <f t="shared" si="236"/>
        <v>0</v>
      </c>
      <c r="P667" s="99">
        <f t="shared" si="237"/>
        <v>0</v>
      </c>
      <c r="Q667" s="258"/>
      <c r="R667" s="258"/>
      <c r="S667" s="258"/>
      <c r="T667" s="258"/>
      <c r="U667" s="258"/>
      <c r="V667" s="258"/>
      <c r="W667" s="93" t="s">
        <v>351</v>
      </c>
      <c r="X667" s="99">
        <f t="shared" si="238"/>
        <v>0</v>
      </c>
      <c r="Y667" s="74">
        <f t="shared" si="180"/>
        <v>0</v>
      </c>
      <c r="Z667" s="64"/>
      <c r="AA667" s="64"/>
      <c r="AB667" s="64"/>
      <c r="AC667" s="64"/>
      <c r="AD667" s="64"/>
      <c r="AE667" s="64"/>
      <c r="AF667" s="64"/>
      <c r="AG667" s="64"/>
      <c r="AH667" s="64"/>
      <c r="AI667" s="64"/>
      <c r="AJ667" s="64"/>
      <c r="AK667" s="64"/>
      <c r="AL667" s="64"/>
      <c r="AM667" s="64"/>
    </row>
    <row r="668" spans="1:39" s="69" customFormat="1" ht="64.5" customHeight="1">
      <c r="A668" s="188">
        <v>139</v>
      </c>
      <c r="B668" s="370" t="s">
        <v>1555</v>
      </c>
      <c r="C668" s="95" t="s">
        <v>29</v>
      </c>
      <c r="D668" s="155" t="s">
        <v>1556</v>
      </c>
      <c r="E668" s="99">
        <v>1797.6</v>
      </c>
      <c r="F668" s="93" t="s">
        <v>351</v>
      </c>
      <c r="G668" s="94">
        <f t="shared" si="235"/>
        <v>0</v>
      </c>
      <c r="H668" s="96">
        <v>44895</v>
      </c>
      <c r="I668" s="96">
        <v>44182</v>
      </c>
      <c r="J668" s="99" t="s">
        <v>1547</v>
      </c>
      <c r="K668" s="154"/>
      <c r="L668" s="94"/>
      <c r="M668" s="95" t="s">
        <v>1548</v>
      </c>
      <c r="N668" s="96">
        <v>44167</v>
      </c>
      <c r="O668" s="258">
        <f t="shared" si="236"/>
        <v>0</v>
      </c>
      <c r="P668" s="99">
        <f t="shared" si="237"/>
        <v>0</v>
      </c>
      <c r="Q668" s="258"/>
      <c r="R668" s="258"/>
      <c r="S668" s="258"/>
      <c r="T668" s="258"/>
      <c r="U668" s="258"/>
      <c r="V668" s="258"/>
      <c r="W668" s="93" t="s">
        <v>351</v>
      </c>
      <c r="X668" s="99">
        <f t="shared" si="238"/>
        <v>0</v>
      </c>
      <c r="Y668" s="74">
        <f t="shared" si="180"/>
        <v>0</v>
      </c>
      <c r="Z668" s="64"/>
      <c r="AA668" s="64"/>
      <c r="AB668" s="64"/>
      <c r="AC668" s="64"/>
      <c r="AD668" s="64"/>
      <c r="AE668" s="64"/>
      <c r="AF668" s="64"/>
      <c r="AG668" s="64"/>
      <c r="AH668" s="64"/>
      <c r="AI668" s="64"/>
      <c r="AJ668" s="64"/>
      <c r="AK668" s="64"/>
      <c r="AL668" s="64"/>
      <c r="AM668" s="64"/>
    </row>
    <row r="669" spans="1:39" s="69" customFormat="1" ht="64.5" customHeight="1">
      <c r="A669" s="188">
        <v>140</v>
      </c>
      <c r="B669" s="370" t="s">
        <v>1557</v>
      </c>
      <c r="C669" s="95" t="s">
        <v>29</v>
      </c>
      <c r="D669" s="155" t="s">
        <v>1558</v>
      </c>
      <c r="E669" s="99">
        <v>1797.6</v>
      </c>
      <c r="F669" s="93" t="s">
        <v>1927</v>
      </c>
      <c r="G669" s="94">
        <f t="shared" si="235"/>
        <v>143808</v>
      </c>
      <c r="H669" s="96">
        <v>45808</v>
      </c>
      <c r="I669" s="96">
        <v>44182</v>
      </c>
      <c r="J669" s="99" t="s">
        <v>1547</v>
      </c>
      <c r="K669" s="154"/>
      <c r="L669" s="94"/>
      <c r="M669" s="95" t="s">
        <v>1548</v>
      </c>
      <c r="N669" s="96">
        <v>44167</v>
      </c>
      <c r="O669" s="258">
        <f t="shared" si="236"/>
        <v>9</v>
      </c>
      <c r="P669" s="99">
        <f t="shared" si="237"/>
        <v>16178.4</v>
      </c>
      <c r="Q669" s="258"/>
      <c r="R669" s="258"/>
      <c r="S669" s="258"/>
      <c r="T669" s="258"/>
      <c r="U669" s="258"/>
      <c r="V669" s="258"/>
      <c r="W669" s="93" t="s">
        <v>1989</v>
      </c>
      <c r="X669" s="99">
        <f t="shared" si="238"/>
        <v>127629.59999999999</v>
      </c>
      <c r="Y669" s="74">
        <f t="shared" si="180"/>
        <v>0</v>
      </c>
      <c r="Z669" s="64"/>
      <c r="AA669" s="64"/>
      <c r="AB669" s="64"/>
      <c r="AC669" s="64"/>
      <c r="AD669" s="64"/>
      <c r="AE669" s="64"/>
      <c r="AF669" s="64"/>
      <c r="AG669" s="64"/>
      <c r="AH669" s="64"/>
      <c r="AI669" s="64"/>
      <c r="AJ669" s="64"/>
      <c r="AK669" s="64"/>
      <c r="AL669" s="64"/>
      <c r="AM669" s="64"/>
    </row>
    <row r="670" spans="1:39" s="69" customFormat="1" ht="64.5" customHeight="1">
      <c r="A670" s="188">
        <v>141</v>
      </c>
      <c r="B670" s="370" t="s">
        <v>1559</v>
      </c>
      <c r="C670" s="95" t="s">
        <v>29</v>
      </c>
      <c r="D670" s="155" t="s">
        <v>1560</v>
      </c>
      <c r="E670" s="99">
        <v>1797.6</v>
      </c>
      <c r="F670" s="93" t="s">
        <v>235</v>
      </c>
      <c r="G670" s="94">
        <f t="shared" si="235"/>
        <v>14380.8</v>
      </c>
      <c r="H670" s="96">
        <v>44895</v>
      </c>
      <c r="I670" s="96">
        <v>44182</v>
      </c>
      <c r="J670" s="99" t="s">
        <v>1547</v>
      </c>
      <c r="K670" s="154"/>
      <c r="L670" s="94"/>
      <c r="M670" s="95" t="s">
        <v>1548</v>
      </c>
      <c r="N670" s="96">
        <v>44167</v>
      </c>
      <c r="O670" s="258">
        <f t="shared" si="236"/>
        <v>0</v>
      </c>
      <c r="P670" s="99">
        <f t="shared" si="237"/>
        <v>0</v>
      </c>
      <c r="Q670" s="258"/>
      <c r="R670" s="258"/>
      <c r="S670" s="258"/>
      <c r="T670" s="258"/>
      <c r="U670" s="258"/>
      <c r="V670" s="258"/>
      <c r="W670" s="93" t="s">
        <v>235</v>
      </c>
      <c r="X670" s="99">
        <f t="shared" si="238"/>
        <v>14380.8</v>
      </c>
      <c r="Y670" s="74">
        <f t="shared" si="180"/>
        <v>0</v>
      </c>
      <c r="Z670" s="64"/>
      <c r="AA670" s="64"/>
      <c r="AB670" s="64"/>
      <c r="AC670" s="64"/>
      <c r="AD670" s="64"/>
      <c r="AE670" s="64"/>
      <c r="AF670" s="64"/>
      <c r="AG670" s="64"/>
      <c r="AH670" s="64"/>
      <c r="AI670" s="64"/>
      <c r="AJ670" s="64"/>
      <c r="AK670" s="64"/>
      <c r="AL670" s="64"/>
      <c r="AM670" s="64"/>
    </row>
    <row r="671" spans="1:39" s="69" customFormat="1" ht="51" customHeight="1">
      <c r="A671" s="188">
        <v>142</v>
      </c>
      <c r="B671" s="370" t="s">
        <v>1561</v>
      </c>
      <c r="C671" s="95" t="s">
        <v>29</v>
      </c>
      <c r="D671" s="155" t="s">
        <v>1562</v>
      </c>
      <c r="E671" s="99">
        <v>985.47</v>
      </c>
      <c r="F671" s="93" t="s">
        <v>1779</v>
      </c>
      <c r="G671" s="94">
        <f t="shared" si="235"/>
        <v>143878.62</v>
      </c>
      <c r="H671" s="96">
        <v>45260</v>
      </c>
      <c r="I671" s="96">
        <v>44182</v>
      </c>
      <c r="J671" s="99" t="s">
        <v>1547</v>
      </c>
      <c r="K671" s="154"/>
      <c r="L671" s="94"/>
      <c r="M671" s="95" t="s">
        <v>1548</v>
      </c>
      <c r="N671" s="96">
        <v>44167</v>
      </c>
      <c r="O671" s="258">
        <f t="shared" si="236"/>
        <v>27</v>
      </c>
      <c r="P671" s="99">
        <f t="shared" si="237"/>
        <v>26607.690000000002</v>
      </c>
      <c r="Q671" s="258"/>
      <c r="R671" s="258"/>
      <c r="S671" s="258"/>
      <c r="T671" s="258"/>
      <c r="U671" s="258"/>
      <c r="V671" s="258"/>
      <c r="W671" s="93" t="s">
        <v>1911</v>
      </c>
      <c r="X671" s="99">
        <f t="shared" si="238"/>
        <v>117270.93000000001</v>
      </c>
      <c r="Y671" s="74">
        <f t="shared" si="180"/>
        <v>0</v>
      </c>
      <c r="Z671" s="64"/>
      <c r="AA671" s="64"/>
      <c r="AB671" s="64"/>
      <c r="AC671" s="64"/>
      <c r="AD671" s="64"/>
      <c r="AE671" s="64"/>
      <c r="AF671" s="64"/>
      <c r="AG671" s="64"/>
      <c r="AH671" s="64"/>
      <c r="AI671" s="64"/>
      <c r="AJ671" s="64"/>
      <c r="AK671" s="64"/>
      <c r="AL671" s="64"/>
      <c r="AM671" s="64"/>
    </row>
    <row r="672" spans="1:39" s="69" customFormat="1" ht="51.75" customHeight="1">
      <c r="A672" s="188">
        <v>143</v>
      </c>
      <c r="B672" s="370" t="s">
        <v>1563</v>
      </c>
      <c r="C672" s="95" t="s">
        <v>29</v>
      </c>
      <c r="D672" s="155" t="s">
        <v>1564</v>
      </c>
      <c r="E672" s="99">
        <v>454.75</v>
      </c>
      <c r="F672" s="93" t="s">
        <v>1779</v>
      </c>
      <c r="G672" s="94">
        <f t="shared" si="235"/>
        <v>66393.5</v>
      </c>
      <c r="H672" s="96">
        <v>44957</v>
      </c>
      <c r="I672" s="96">
        <v>44182</v>
      </c>
      <c r="J672" s="99" t="s">
        <v>1547</v>
      </c>
      <c r="K672" s="154"/>
      <c r="L672" s="94"/>
      <c r="M672" s="95" t="s">
        <v>1548</v>
      </c>
      <c r="N672" s="96">
        <v>44167</v>
      </c>
      <c r="O672" s="258">
        <f t="shared" si="236"/>
        <v>27</v>
      </c>
      <c r="P672" s="99">
        <f t="shared" si="237"/>
        <v>12278.25</v>
      </c>
      <c r="Q672" s="258"/>
      <c r="R672" s="258"/>
      <c r="S672" s="258"/>
      <c r="T672" s="258"/>
      <c r="U672" s="258"/>
      <c r="V672" s="258"/>
      <c r="W672" s="93" t="s">
        <v>1911</v>
      </c>
      <c r="X672" s="99">
        <f t="shared" si="238"/>
        <v>54115.25</v>
      </c>
      <c r="Y672" s="74">
        <f t="shared" si="180"/>
        <v>0</v>
      </c>
      <c r="Z672" s="64"/>
      <c r="AA672" s="64"/>
      <c r="AB672" s="64"/>
      <c r="AC672" s="64"/>
      <c r="AD672" s="64"/>
      <c r="AE672" s="64"/>
      <c r="AF672" s="64"/>
      <c r="AG672" s="64"/>
      <c r="AH672" s="64"/>
      <c r="AI672" s="64"/>
      <c r="AJ672" s="64"/>
      <c r="AK672" s="64"/>
      <c r="AL672" s="64"/>
      <c r="AM672" s="64"/>
    </row>
    <row r="673" spans="1:39" s="69" customFormat="1" ht="52.5" customHeight="1">
      <c r="A673" s="188">
        <v>144</v>
      </c>
      <c r="B673" s="370" t="s">
        <v>1565</v>
      </c>
      <c r="C673" s="95" t="s">
        <v>29</v>
      </c>
      <c r="D673" s="155" t="s">
        <v>1566</v>
      </c>
      <c r="E673" s="99">
        <v>700.85</v>
      </c>
      <c r="F673" s="93" t="s">
        <v>1928</v>
      </c>
      <c r="G673" s="94">
        <f t="shared" si="235"/>
        <v>25230.600000000002</v>
      </c>
      <c r="H673" s="96">
        <v>45044</v>
      </c>
      <c r="I673" s="96">
        <v>44182</v>
      </c>
      <c r="J673" s="99" t="s">
        <v>1547</v>
      </c>
      <c r="K673" s="154"/>
      <c r="L673" s="94"/>
      <c r="M673" s="95" t="s">
        <v>1548</v>
      </c>
      <c r="N673" s="96">
        <v>44167</v>
      </c>
      <c r="O673" s="258">
        <f t="shared" si="236"/>
        <v>27</v>
      </c>
      <c r="P673" s="99">
        <f t="shared" si="237"/>
        <v>18922.95</v>
      </c>
      <c r="Q673" s="258"/>
      <c r="R673" s="258"/>
      <c r="S673" s="258"/>
      <c r="T673" s="258"/>
      <c r="U673" s="258"/>
      <c r="V673" s="258"/>
      <c r="W673" s="93" t="s">
        <v>873</v>
      </c>
      <c r="X673" s="99">
        <f t="shared" si="238"/>
        <v>6307.6500000000005</v>
      </c>
      <c r="Y673" s="74">
        <f t="shared" si="180"/>
        <v>0</v>
      </c>
      <c r="Z673" s="64"/>
      <c r="AA673" s="64"/>
      <c r="AB673" s="64"/>
      <c r="AC673" s="64"/>
      <c r="AD673" s="64"/>
      <c r="AE673" s="64"/>
      <c r="AF673" s="64"/>
      <c r="AG673" s="64"/>
      <c r="AH673" s="64"/>
      <c r="AI673" s="64"/>
      <c r="AJ673" s="64"/>
      <c r="AK673" s="64"/>
      <c r="AL673" s="64"/>
      <c r="AM673" s="64"/>
    </row>
    <row r="674" spans="1:39" s="69" customFormat="1" ht="57" customHeight="1">
      <c r="A674" s="188">
        <v>145</v>
      </c>
      <c r="B674" s="370" t="s">
        <v>1567</v>
      </c>
      <c r="C674" s="95" t="s">
        <v>29</v>
      </c>
      <c r="D674" s="371">
        <v>20.132000000000001</v>
      </c>
      <c r="E674" s="99">
        <v>422.65</v>
      </c>
      <c r="F674" s="93" t="s">
        <v>1929</v>
      </c>
      <c r="G674" s="94">
        <f t="shared" si="235"/>
        <v>38461.15</v>
      </c>
      <c r="H674" s="96">
        <v>44682</v>
      </c>
      <c r="I674" s="96">
        <v>44182</v>
      </c>
      <c r="J674" s="99" t="s">
        <v>1547</v>
      </c>
      <c r="K674" s="154"/>
      <c r="L674" s="94"/>
      <c r="M674" s="95" t="s">
        <v>1548</v>
      </c>
      <c r="N674" s="96">
        <v>44167</v>
      </c>
      <c r="O674" s="258">
        <f t="shared" si="236"/>
        <v>7</v>
      </c>
      <c r="P674" s="99">
        <f t="shared" si="237"/>
        <v>2958.5499999999997</v>
      </c>
      <c r="Q674" s="258"/>
      <c r="R674" s="258"/>
      <c r="S674" s="258"/>
      <c r="T674" s="258"/>
      <c r="U674" s="258"/>
      <c r="V674" s="258"/>
      <c r="W674" s="93" t="s">
        <v>1990</v>
      </c>
      <c r="X674" s="99">
        <f t="shared" si="238"/>
        <v>35502.6</v>
      </c>
      <c r="Y674" s="74">
        <f t="shared" si="180"/>
        <v>0</v>
      </c>
      <c r="Z674" s="64"/>
      <c r="AA674" s="64"/>
      <c r="AB674" s="64"/>
      <c r="AC674" s="64"/>
      <c r="AD674" s="64"/>
      <c r="AE674" s="64"/>
      <c r="AF674" s="64"/>
      <c r="AG674" s="64"/>
      <c r="AH674" s="64"/>
      <c r="AI674" s="64"/>
      <c r="AJ674" s="64"/>
      <c r="AK674" s="64"/>
      <c r="AL674" s="64"/>
      <c r="AM674" s="64"/>
    </row>
    <row r="675" spans="1:39" s="69" customFormat="1" ht="39" customHeight="1">
      <c r="A675" s="188">
        <v>146</v>
      </c>
      <c r="B675" s="370" t="s">
        <v>1568</v>
      </c>
      <c r="C675" s="95" t="s">
        <v>29</v>
      </c>
      <c r="D675" s="155" t="s">
        <v>1569</v>
      </c>
      <c r="E675" s="99">
        <v>396.97</v>
      </c>
      <c r="F675" s="93" t="s">
        <v>1779</v>
      </c>
      <c r="G675" s="94">
        <f t="shared" si="235"/>
        <v>57957.62</v>
      </c>
      <c r="H675" s="96">
        <v>45291</v>
      </c>
      <c r="I675" s="96">
        <v>44182</v>
      </c>
      <c r="J675" s="99" t="s">
        <v>1547</v>
      </c>
      <c r="K675" s="154"/>
      <c r="L675" s="94"/>
      <c r="M675" s="95" t="s">
        <v>1548</v>
      </c>
      <c r="N675" s="96">
        <v>44167</v>
      </c>
      <c r="O675" s="258">
        <f t="shared" si="236"/>
        <v>27</v>
      </c>
      <c r="P675" s="99">
        <f t="shared" si="237"/>
        <v>10718.19</v>
      </c>
      <c r="Q675" s="258"/>
      <c r="R675" s="258"/>
      <c r="S675" s="258"/>
      <c r="T675" s="258"/>
      <c r="U675" s="258"/>
      <c r="V675" s="258"/>
      <c r="W675" s="93" t="s">
        <v>1911</v>
      </c>
      <c r="X675" s="99">
        <f t="shared" si="238"/>
        <v>47239.43</v>
      </c>
      <c r="Y675" s="74">
        <f t="shared" si="180"/>
        <v>0</v>
      </c>
      <c r="Z675" s="64"/>
      <c r="AA675" s="64"/>
      <c r="AB675" s="64"/>
      <c r="AC675" s="64"/>
      <c r="AD675" s="64"/>
      <c r="AE675" s="64"/>
      <c r="AF675" s="64"/>
      <c r="AG675" s="64"/>
      <c r="AH675" s="64"/>
      <c r="AI675" s="64"/>
      <c r="AJ675" s="64"/>
      <c r="AK675" s="64"/>
      <c r="AL675" s="64"/>
      <c r="AM675" s="64"/>
    </row>
    <row r="676" spans="1:39" s="69" customFormat="1" ht="45.75" customHeight="1">
      <c r="A676" s="188">
        <v>147</v>
      </c>
      <c r="B676" s="370" t="s">
        <v>1570</v>
      </c>
      <c r="C676" s="95" t="s">
        <v>29</v>
      </c>
      <c r="D676" s="155" t="s">
        <v>1571</v>
      </c>
      <c r="E676" s="99">
        <v>396.97</v>
      </c>
      <c r="F676" s="93" t="s">
        <v>1779</v>
      </c>
      <c r="G676" s="94">
        <f t="shared" si="235"/>
        <v>57957.62</v>
      </c>
      <c r="H676" s="96">
        <v>45291</v>
      </c>
      <c r="I676" s="96">
        <v>44182</v>
      </c>
      <c r="J676" s="99" t="s">
        <v>1547</v>
      </c>
      <c r="K676" s="154"/>
      <c r="L676" s="94"/>
      <c r="M676" s="95" t="s">
        <v>1548</v>
      </c>
      <c r="N676" s="96">
        <v>44167</v>
      </c>
      <c r="O676" s="258">
        <f t="shared" si="236"/>
        <v>20</v>
      </c>
      <c r="P676" s="99">
        <f t="shared" si="237"/>
        <v>7939.4000000000005</v>
      </c>
      <c r="Q676" s="258"/>
      <c r="R676" s="258"/>
      <c r="S676" s="258"/>
      <c r="T676" s="258"/>
      <c r="U676" s="258"/>
      <c r="V676" s="258"/>
      <c r="W676" s="93" t="s">
        <v>1991</v>
      </c>
      <c r="X676" s="99">
        <f t="shared" si="238"/>
        <v>50018.22</v>
      </c>
      <c r="Y676" s="74">
        <f t="shared" si="180"/>
        <v>0</v>
      </c>
      <c r="Z676" s="64"/>
      <c r="AA676" s="64"/>
      <c r="AB676" s="64"/>
      <c r="AC676" s="64"/>
      <c r="AD676" s="64"/>
      <c r="AE676" s="64"/>
      <c r="AF676" s="64"/>
      <c r="AG676" s="64"/>
      <c r="AH676" s="64"/>
      <c r="AI676" s="64"/>
      <c r="AJ676" s="64"/>
      <c r="AK676" s="64"/>
      <c r="AL676" s="64"/>
      <c r="AM676" s="64"/>
    </row>
    <row r="677" spans="1:39" s="69" customFormat="1" ht="48" customHeight="1">
      <c r="A677" s="188">
        <v>148</v>
      </c>
      <c r="B677" s="370" t="s">
        <v>1572</v>
      </c>
      <c r="C677" s="95" t="s">
        <v>29</v>
      </c>
      <c r="D677" s="155" t="s">
        <v>1573</v>
      </c>
      <c r="E677" s="99">
        <v>396.97</v>
      </c>
      <c r="F677" s="93" t="s">
        <v>1779</v>
      </c>
      <c r="G677" s="94">
        <f t="shared" si="235"/>
        <v>57957.62</v>
      </c>
      <c r="H677" s="96">
        <v>45260</v>
      </c>
      <c r="I677" s="96">
        <v>44182</v>
      </c>
      <c r="J677" s="99" t="s">
        <v>1547</v>
      </c>
      <c r="K677" s="154"/>
      <c r="L677" s="94"/>
      <c r="M677" s="95" t="s">
        <v>1548</v>
      </c>
      <c r="N677" s="96">
        <v>44167</v>
      </c>
      <c r="O677" s="258">
        <f t="shared" si="236"/>
        <v>27</v>
      </c>
      <c r="P677" s="99">
        <f t="shared" si="237"/>
        <v>10718.19</v>
      </c>
      <c r="Q677" s="258"/>
      <c r="R677" s="258"/>
      <c r="S677" s="258"/>
      <c r="T677" s="258"/>
      <c r="U677" s="258"/>
      <c r="V677" s="258"/>
      <c r="W677" s="93" t="s">
        <v>1911</v>
      </c>
      <c r="X677" s="99">
        <f t="shared" si="238"/>
        <v>47239.43</v>
      </c>
      <c r="Y677" s="74">
        <f t="shared" si="180"/>
        <v>0</v>
      </c>
      <c r="Z677" s="64"/>
      <c r="AA677" s="64"/>
      <c r="AB677" s="64"/>
      <c r="AC677" s="64"/>
      <c r="AD677" s="64"/>
      <c r="AE677" s="64"/>
      <c r="AF677" s="64"/>
      <c r="AG677" s="64"/>
      <c r="AH677" s="64"/>
      <c r="AI677" s="64"/>
      <c r="AJ677" s="64"/>
      <c r="AK677" s="64"/>
      <c r="AL677" s="64"/>
      <c r="AM677" s="64"/>
    </row>
    <row r="678" spans="1:39" s="69" customFormat="1" ht="51" customHeight="1">
      <c r="A678" s="188">
        <v>149</v>
      </c>
      <c r="B678" s="370" t="s">
        <v>1574</v>
      </c>
      <c r="C678" s="95" t="s">
        <v>29</v>
      </c>
      <c r="D678" s="155" t="s">
        <v>1575</v>
      </c>
      <c r="E678" s="99">
        <v>561.75</v>
      </c>
      <c r="F678" s="93" t="s">
        <v>1779</v>
      </c>
      <c r="G678" s="94">
        <f t="shared" si="235"/>
        <v>82015.5</v>
      </c>
      <c r="H678" s="96">
        <v>45046</v>
      </c>
      <c r="I678" s="96">
        <v>44182</v>
      </c>
      <c r="J678" s="99" t="s">
        <v>1547</v>
      </c>
      <c r="K678" s="154"/>
      <c r="L678" s="94"/>
      <c r="M678" s="95" t="s">
        <v>1548</v>
      </c>
      <c r="N678" s="96">
        <v>44167</v>
      </c>
      <c r="O678" s="258">
        <f t="shared" si="236"/>
        <v>27</v>
      </c>
      <c r="P678" s="99">
        <f t="shared" si="237"/>
        <v>15167.25</v>
      </c>
      <c r="Q678" s="258"/>
      <c r="R678" s="258"/>
      <c r="S678" s="258"/>
      <c r="T678" s="258"/>
      <c r="U678" s="258"/>
      <c r="V678" s="258"/>
      <c r="W678" s="93" t="s">
        <v>1911</v>
      </c>
      <c r="X678" s="99">
        <f t="shared" si="238"/>
        <v>66848.25</v>
      </c>
      <c r="Y678" s="74">
        <f t="shared" si="180"/>
        <v>0</v>
      </c>
      <c r="Z678" s="64"/>
      <c r="AA678" s="64"/>
      <c r="AB678" s="64"/>
      <c r="AC678" s="64"/>
      <c r="AD678" s="64"/>
      <c r="AE678" s="64"/>
      <c r="AF678" s="64"/>
      <c r="AG678" s="64"/>
      <c r="AH678" s="64"/>
      <c r="AI678" s="64"/>
      <c r="AJ678" s="64"/>
      <c r="AK678" s="64"/>
      <c r="AL678" s="64"/>
      <c r="AM678" s="64"/>
    </row>
    <row r="679" spans="1:39" s="69" customFormat="1" ht="51.75" customHeight="1">
      <c r="A679" s="188">
        <v>150</v>
      </c>
      <c r="B679" s="370" t="s">
        <v>1576</v>
      </c>
      <c r="C679" s="95" t="s">
        <v>29</v>
      </c>
      <c r="D679" s="155" t="s">
        <v>1577</v>
      </c>
      <c r="E679" s="99">
        <v>930.9</v>
      </c>
      <c r="F679" s="93" t="s">
        <v>1930</v>
      </c>
      <c r="G679" s="94">
        <f t="shared" si="235"/>
        <v>40028.699999999997</v>
      </c>
      <c r="H679" s="96">
        <v>45016</v>
      </c>
      <c r="I679" s="96">
        <v>44182</v>
      </c>
      <c r="J679" s="99" t="s">
        <v>1547</v>
      </c>
      <c r="K679" s="154"/>
      <c r="L679" s="94"/>
      <c r="M679" s="95" t="s">
        <v>1548</v>
      </c>
      <c r="N679" s="96">
        <v>44167</v>
      </c>
      <c r="O679" s="258">
        <f t="shared" si="236"/>
        <v>27</v>
      </c>
      <c r="P679" s="99">
        <f t="shared" si="237"/>
        <v>25134.3</v>
      </c>
      <c r="Q679" s="258"/>
      <c r="R679" s="258"/>
      <c r="S679" s="258"/>
      <c r="T679" s="258"/>
      <c r="U679" s="258"/>
      <c r="V679" s="258"/>
      <c r="W679" s="93" t="s">
        <v>1992</v>
      </c>
      <c r="X679" s="99">
        <f t="shared" si="238"/>
        <v>14894.4</v>
      </c>
      <c r="Y679" s="74">
        <f t="shared" si="180"/>
        <v>0</v>
      </c>
      <c r="Z679" s="64"/>
      <c r="AA679" s="64"/>
      <c r="AB679" s="64"/>
      <c r="AC679" s="64"/>
      <c r="AD679" s="64"/>
      <c r="AE679" s="64"/>
      <c r="AF679" s="64"/>
      <c r="AG679" s="64"/>
      <c r="AH679" s="64"/>
      <c r="AI679" s="64"/>
      <c r="AJ679" s="64"/>
      <c r="AK679" s="64"/>
      <c r="AL679" s="64"/>
      <c r="AM679" s="64"/>
    </row>
    <row r="680" spans="1:39" s="69" customFormat="1" ht="45.75" customHeight="1">
      <c r="A680" s="188">
        <v>151</v>
      </c>
      <c r="B680" s="370" t="s">
        <v>1578</v>
      </c>
      <c r="C680" s="95" t="s">
        <v>29</v>
      </c>
      <c r="D680" s="154">
        <v>418764</v>
      </c>
      <c r="E680" s="99">
        <v>169.06</v>
      </c>
      <c r="F680" s="93" t="s">
        <v>1931</v>
      </c>
      <c r="G680" s="94">
        <f t="shared" si="235"/>
        <v>24006.52</v>
      </c>
      <c r="H680" s="96">
        <v>44926</v>
      </c>
      <c r="I680" s="96">
        <v>44182</v>
      </c>
      <c r="J680" s="99" t="s">
        <v>1547</v>
      </c>
      <c r="K680" s="154"/>
      <c r="L680" s="94"/>
      <c r="M680" s="95" t="s">
        <v>1548</v>
      </c>
      <c r="N680" s="96">
        <v>44167</v>
      </c>
      <c r="O680" s="258">
        <f t="shared" si="236"/>
        <v>27</v>
      </c>
      <c r="P680" s="99">
        <f t="shared" si="237"/>
        <v>4564.62</v>
      </c>
      <c r="Q680" s="258"/>
      <c r="R680" s="258"/>
      <c r="S680" s="258"/>
      <c r="T680" s="258"/>
      <c r="U680" s="258"/>
      <c r="V680" s="258"/>
      <c r="W680" s="93" t="s">
        <v>1993</v>
      </c>
      <c r="X680" s="99">
        <f t="shared" si="238"/>
        <v>19441.900000000001</v>
      </c>
      <c r="Y680" s="74">
        <f t="shared" si="180"/>
        <v>0</v>
      </c>
      <c r="Z680" s="64"/>
      <c r="AA680" s="64"/>
      <c r="AB680" s="64"/>
      <c r="AC680" s="64"/>
      <c r="AD680" s="64"/>
      <c r="AE680" s="64"/>
      <c r="AF680" s="64"/>
      <c r="AG680" s="64"/>
      <c r="AH680" s="64"/>
      <c r="AI680" s="64"/>
      <c r="AJ680" s="64"/>
      <c r="AK680" s="64"/>
      <c r="AL680" s="64"/>
      <c r="AM680" s="64"/>
    </row>
    <row r="681" spans="1:39" s="69" customFormat="1" ht="37.5" customHeight="1">
      <c r="A681" s="188">
        <v>152</v>
      </c>
      <c r="B681" s="370" t="s">
        <v>1579</v>
      </c>
      <c r="C681" s="95" t="s">
        <v>29</v>
      </c>
      <c r="D681" s="155" t="s">
        <v>1580</v>
      </c>
      <c r="E681" s="99">
        <v>262.14999999999998</v>
      </c>
      <c r="F681" s="93" t="s">
        <v>1931</v>
      </c>
      <c r="G681" s="94">
        <f t="shared" si="235"/>
        <v>37225.299999999996</v>
      </c>
      <c r="H681" s="96">
        <v>45016</v>
      </c>
      <c r="I681" s="96">
        <v>44182</v>
      </c>
      <c r="J681" s="99" t="s">
        <v>1547</v>
      </c>
      <c r="K681" s="154"/>
      <c r="L681" s="94"/>
      <c r="M681" s="95" t="s">
        <v>1548</v>
      </c>
      <c r="N681" s="96">
        <v>44167</v>
      </c>
      <c r="O681" s="258">
        <f t="shared" si="236"/>
        <v>27</v>
      </c>
      <c r="P681" s="99">
        <f t="shared" si="237"/>
        <v>7078.0499999999993</v>
      </c>
      <c r="Q681" s="258"/>
      <c r="R681" s="258"/>
      <c r="S681" s="258"/>
      <c r="T681" s="258"/>
      <c r="U681" s="258"/>
      <c r="V681" s="258"/>
      <c r="W681" s="93" t="s">
        <v>1993</v>
      </c>
      <c r="X681" s="99">
        <f t="shared" si="238"/>
        <v>30147.249999999996</v>
      </c>
      <c r="Y681" s="74">
        <f t="shared" si="180"/>
        <v>0</v>
      </c>
      <c r="Z681" s="64"/>
      <c r="AA681" s="64"/>
      <c r="AB681" s="64"/>
      <c r="AC681" s="64"/>
      <c r="AD681" s="64"/>
      <c r="AE681" s="64"/>
      <c r="AF681" s="64"/>
      <c r="AG681" s="64"/>
      <c r="AH681" s="64"/>
      <c r="AI681" s="64"/>
      <c r="AJ681" s="64"/>
      <c r="AK681" s="64"/>
      <c r="AL681" s="64"/>
      <c r="AM681" s="64"/>
    </row>
    <row r="682" spans="1:39" s="69" customFormat="1" ht="45" customHeight="1">
      <c r="A682" s="188">
        <v>153</v>
      </c>
      <c r="B682" s="370" t="s">
        <v>1581</v>
      </c>
      <c r="C682" s="95" t="s">
        <v>29</v>
      </c>
      <c r="D682" s="155" t="s">
        <v>1582</v>
      </c>
      <c r="E682" s="99">
        <v>495.41</v>
      </c>
      <c r="F682" s="93" t="s">
        <v>1779</v>
      </c>
      <c r="G682" s="94">
        <f t="shared" si="235"/>
        <v>72329.86</v>
      </c>
      <c r="H682" s="96">
        <v>45688</v>
      </c>
      <c r="I682" s="96">
        <v>44182</v>
      </c>
      <c r="J682" s="99" t="s">
        <v>1547</v>
      </c>
      <c r="K682" s="154"/>
      <c r="L682" s="94"/>
      <c r="M682" s="95" t="s">
        <v>1548</v>
      </c>
      <c r="N682" s="96">
        <v>44167</v>
      </c>
      <c r="O682" s="258">
        <f t="shared" si="236"/>
        <v>27</v>
      </c>
      <c r="P682" s="99">
        <f t="shared" si="237"/>
        <v>13376.070000000002</v>
      </c>
      <c r="Q682" s="258"/>
      <c r="R682" s="258"/>
      <c r="S682" s="258"/>
      <c r="T682" s="258"/>
      <c r="U682" s="258"/>
      <c r="V682" s="258"/>
      <c r="W682" s="93" t="s">
        <v>1911</v>
      </c>
      <c r="X682" s="99">
        <f t="shared" si="238"/>
        <v>58953.79</v>
      </c>
      <c r="Y682" s="74">
        <f t="shared" si="180"/>
        <v>0</v>
      </c>
      <c r="Z682" s="64"/>
      <c r="AA682" s="64"/>
      <c r="AB682" s="64"/>
      <c r="AC682" s="64"/>
      <c r="AD682" s="64"/>
      <c r="AE682" s="64"/>
      <c r="AF682" s="64"/>
      <c r="AG682" s="64"/>
      <c r="AH682" s="64"/>
      <c r="AI682" s="64"/>
      <c r="AJ682" s="64"/>
      <c r="AK682" s="64"/>
      <c r="AL682" s="64"/>
      <c r="AM682" s="64"/>
    </row>
    <row r="683" spans="1:39" s="69" customFormat="1" ht="50.25" customHeight="1">
      <c r="A683" s="188">
        <v>154</v>
      </c>
      <c r="B683" s="370" t="s">
        <v>1583</v>
      </c>
      <c r="C683" s="95" t="s">
        <v>29</v>
      </c>
      <c r="D683" s="155" t="s">
        <v>1584</v>
      </c>
      <c r="E683" s="99">
        <v>326.35000000000002</v>
      </c>
      <c r="F683" s="93" t="s">
        <v>1779</v>
      </c>
      <c r="G683" s="94">
        <f t="shared" si="235"/>
        <v>47647.100000000006</v>
      </c>
      <c r="H683" s="96">
        <v>45595</v>
      </c>
      <c r="I683" s="96">
        <v>44182</v>
      </c>
      <c r="J683" s="99" t="s">
        <v>1547</v>
      </c>
      <c r="K683" s="154"/>
      <c r="L683" s="94"/>
      <c r="M683" s="95" t="s">
        <v>1548</v>
      </c>
      <c r="N683" s="96">
        <v>44167</v>
      </c>
      <c r="O683" s="258">
        <f t="shared" si="236"/>
        <v>27</v>
      </c>
      <c r="P683" s="99">
        <f t="shared" si="237"/>
        <v>8811.4500000000007</v>
      </c>
      <c r="Q683" s="258"/>
      <c r="R683" s="258"/>
      <c r="S683" s="258"/>
      <c r="T683" s="258"/>
      <c r="U683" s="258"/>
      <c r="V683" s="258"/>
      <c r="W683" s="93" t="s">
        <v>1911</v>
      </c>
      <c r="X683" s="99">
        <f t="shared" si="238"/>
        <v>38835.65</v>
      </c>
      <c r="Y683" s="74">
        <f t="shared" si="180"/>
        <v>0</v>
      </c>
      <c r="Z683" s="64"/>
      <c r="AA683" s="64"/>
      <c r="AB683" s="64"/>
      <c r="AC683" s="64"/>
      <c r="AD683" s="64"/>
      <c r="AE683" s="64"/>
      <c r="AF683" s="64"/>
      <c r="AG683" s="64"/>
      <c r="AH683" s="64"/>
      <c r="AI683" s="64"/>
      <c r="AJ683" s="64"/>
      <c r="AK683" s="64"/>
      <c r="AL683" s="64"/>
      <c r="AM683" s="64"/>
    </row>
    <row r="684" spans="1:39" s="69" customFormat="1" ht="44.25" customHeight="1">
      <c r="A684" s="188">
        <v>155</v>
      </c>
      <c r="B684" s="222" t="s">
        <v>1585</v>
      </c>
      <c r="C684" s="154" t="s">
        <v>101</v>
      </c>
      <c r="D684" s="154" t="s">
        <v>413</v>
      </c>
      <c r="E684" s="155">
        <v>8238</v>
      </c>
      <c r="F684" s="93" t="s">
        <v>1932</v>
      </c>
      <c r="G684" s="94">
        <f t="shared" si="235"/>
        <v>848514</v>
      </c>
      <c r="H684" s="215">
        <v>44692</v>
      </c>
      <c r="I684" s="215">
        <v>44146</v>
      </c>
      <c r="J684" s="154">
        <v>1604</v>
      </c>
      <c r="K684" s="95"/>
      <c r="L684" s="94"/>
      <c r="M684" s="154" t="s">
        <v>884</v>
      </c>
      <c r="N684" s="215">
        <v>44144</v>
      </c>
      <c r="O684" s="258">
        <f t="shared" si="236"/>
        <v>4</v>
      </c>
      <c r="P684" s="99">
        <f t="shared" si="237"/>
        <v>32952</v>
      </c>
      <c r="Q684" s="258"/>
      <c r="R684" s="258"/>
      <c r="S684" s="258"/>
      <c r="T684" s="258"/>
      <c r="U684" s="258"/>
      <c r="V684" s="258"/>
      <c r="W684" s="93" t="s">
        <v>1994</v>
      </c>
      <c r="X684" s="99">
        <f t="shared" si="238"/>
        <v>815562</v>
      </c>
      <c r="Y684" s="74">
        <f t="shared" si="180"/>
        <v>0</v>
      </c>
      <c r="Z684" s="64"/>
      <c r="AA684" s="64"/>
      <c r="AB684" s="64"/>
      <c r="AC684" s="64"/>
      <c r="AD684" s="64"/>
      <c r="AE684" s="64"/>
      <c r="AF684" s="64"/>
      <c r="AG684" s="64"/>
      <c r="AH684" s="64"/>
      <c r="AI684" s="64"/>
      <c r="AJ684" s="64"/>
      <c r="AK684" s="64"/>
      <c r="AL684" s="64"/>
      <c r="AM684" s="64"/>
    </row>
    <row r="685" spans="1:39" s="69" customFormat="1" ht="39.75" customHeight="1">
      <c r="A685" s="188">
        <v>156</v>
      </c>
      <c r="B685" s="372" t="s">
        <v>1586</v>
      </c>
      <c r="C685" s="154" t="s">
        <v>13</v>
      </c>
      <c r="D685" s="154">
        <v>20620</v>
      </c>
      <c r="E685" s="155">
        <v>27.82</v>
      </c>
      <c r="F685" s="93" t="s">
        <v>1933</v>
      </c>
      <c r="G685" s="94">
        <f t="shared" si="235"/>
        <v>21226.66</v>
      </c>
      <c r="H685" s="215">
        <v>44713</v>
      </c>
      <c r="I685" s="215">
        <v>44053</v>
      </c>
      <c r="J685" s="93">
        <v>20000018</v>
      </c>
      <c r="K685" s="95"/>
      <c r="L685" s="94"/>
      <c r="M685" s="154" t="s">
        <v>885</v>
      </c>
      <c r="N685" s="215">
        <v>44046</v>
      </c>
      <c r="O685" s="258">
        <f t="shared" si="236"/>
        <v>19</v>
      </c>
      <c r="P685" s="99">
        <f t="shared" si="237"/>
        <v>528.58000000000004</v>
      </c>
      <c r="Q685" s="258"/>
      <c r="R685" s="258"/>
      <c r="S685" s="258"/>
      <c r="T685" s="258"/>
      <c r="U685" s="258"/>
      <c r="V685" s="258"/>
      <c r="W685" s="93" t="s">
        <v>1995</v>
      </c>
      <c r="X685" s="99">
        <f t="shared" si="238"/>
        <v>20698.080000000002</v>
      </c>
      <c r="Y685" s="74">
        <f t="shared" si="180"/>
        <v>0</v>
      </c>
      <c r="Z685" s="64"/>
      <c r="AA685" s="64"/>
      <c r="AB685" s="64"/>
      <c r="AC685" s="64"/>
      <c r="AD685" s="64"/>
      <c r="AE685" s="64"/>
      <c r="AF685" s="64"/>
      <c r="AG685" s="64"/>
      <c r="AH685" s="64"/>
      <c r="AI685" s="64"/>
      <c r="AJ685" s="64"/>
      <c r="AK685" s="64"/>
      <c r="AL685" s="64"/>
      <c r="AM685" s="64"/>
    </row>
    <row r="686" spans="1:39" s="69" customFormat="1" ht="67.5" customHeight="1">
      <c r="A686" s="188">
        <v>157</v>
      </c>
      <c r="B686" s="372" t="s">
        <v>1587</v>
      </c>
      <c r="C686" s="154" t="s">
        <v>13</v>
      </c>
      <c r="D686" s="154"/>
      <c r="E686" s="155">
        <v>36.340000000000003</v>
      </c>
      <c r="F686" s="93" t="s">
        <v>1934</v>
      </c>
      <c r="G686" s="94">
        <f t="shared" si="235"/>
        <v>23511.980000000003</v>
      </c>
      <c r="H686" s="215"/>
      <c r="I686" s="373"/>
      <c r="J686" s="143" t="s">
        <v>1588</v>
      </c>
      <c r="K686" s="95"/>
      <c r="L686" s="94"/>
      <c r="M686" s="154" t="s">
        <v>885</v>
      </c>
      <c r="N686" s="215">
        <v>44046</v>
      </c>
      <c r="O686" s="258">
        <f t="shared" si="236"/>
        <v>248</v>
      </c>
      <c r="P686" s="99">
        <f t="shared" si="237"/>
        <v>9012.3200000000015</v>
      </c>
      <c r="Q686" s="258"/>
      <c r="R686" s="258"/>
      <c r="S686" s="258"/>
      <c r="T686" s="258"/>
      <c r="U686" s="258"/>
      <c r="V686" s="258"/>
      <c r="W686" s="93" t="s">
        <v>1996</v>
      </c>
      <c r="X686" s="99">
        <f t="shared" si="238"/>
        <v>14499.660000000002</v>
      </c>
      <c r="Y686" s="74">
        <f t="shared" si="180"/>
        <v>0</v>
      </c>
      <c r="Z686" s="64"/>
      <c r="AA686" s="64"/>
      <c r="AB686" s="64"/>
      <c r="AC686" s="64"/>
      <c r="AD686" s="64"/>
      <c r="AE686" s="64"/>
      <c r="AF686" s="64"/>
      <c r="AG686" s="64"/>
      <c r="AH686" s="64"/>
      <c r="AI686" s="64"/>
      <c r="AJ686" s="64"/>
      <c r="AK686" s="64"/>
      <c r="AL686" s="64"/>
      <c r="AM686" s="64"/>
    </row>
    <row r="687" spans="1:39" s="69" customFormat="1" ht="29.25" customHeight="1">
      <c r="A687" s="188">
        <v>158</v>
      </c>
      <c r="B687" s="372" t="s">
        <v>1589</v>
      </c>
      <c r="C687" s="154" t="s">
        <v>41</v>
      </c>
      <c r="D687" s="154" t="s">
        <v>1042</v>
      </c>
      <c r="E687" s="155">
        <v>1254.6500000000001</v>
      </c>
      <c r="F687" s="93" t="s">
        <v>1935</v>
      </c>
      <c r="G687" s="94">
        <f t="shared" si="235"/>
        <v>140520.80000000002</v>
      </c>
      <c r="H687" s="215">
        <v>44713</v>
      </c>
      <c r="I687" s="373">
        <v>44187</v>
      </c>
      <c r="J687" s="143" t="s">
        <v>1590</v>
      </c>
      <c r="K687" s="95"/>
      <c r="L687" s="94"/>
      <c r="M687" s="154" t="s">
        <v>896</v>
      </c>
      <c r="N687" s="215">
        <v>44168</v>
      </c>
      <c r="O687" s="258">
        <f t="shared" si="236"/>
        <v>112</v>
      </c>
      <c r="P687" s="99">
        <f t="shared" si="237"/>
        <v>140520.80000000002</v>
      </c>
      <c r="Q687" s="258"/>
      <c r="R687" s="258"/>
      <c r="S687" s="258"/>
      <c r="T687" s="258"/>
      <c r="U687" s="258"/>
      <c r="V687" s="258"/>
      <c r="W687" s="93" t="s">
        <v>351</v>
      </c>
      <c r="X687" s="99">
        <f t="shared" si="238"/>
        <v>0</v>
      </c>
      <c r="Y687" s="74">
        <f t="shared" si="180"/>
        <v>0</v>
      </c>
      <c r="Z687" s="64"/>
      <c r="AA687" s="64"/>
      <c r="AB687" s="64"/>
      <c r="AC687" s="64"/>
      <c r="AD687" s="64"/>
      <c r="AE687" s="64"/>
      <c r="AF687" s="64"/>
      <c r="AG687" s="64"/>
      <c r="AH687" s="64"/>
      <c r="AI687" s="64"/>
      <c r="AJ687" s="64"/>
      <c r="AK687" s="64"/>
      <c r="AL687" s="64"/>
      <c r="AM687" s="64"/>
    </row>
    <row r="688" spans="1:39" s="69" customFormat="1" ht="29.25" customHeight="1">
      <c r="A688" s="188">
        <v>159</v>
      </c>
      <c r="B688" s="372" t="s">
        <v>1589</v>
      </c>
      <c r="C688" s="154" t="s">
        <v>41</v>
      </c>
      <c r="D688" s="154" t="s">
        <v>1591</v>
      </c>
      <c r="E688" s="155">
        <v>1254.6500000000001</v>
      </c>
      <c r="F688" s="93" t="s">
        <v>1629</v>
      </c>
      <c r="G688" s="94">
        <f t="shared" si="235"/>
        <v>3372499.2</v>
      </c>
      <c r="H688" s="215">
        <v>44713</v>
      </c>
      <c r="I688" s="373">
        <v>44187</v>
      </c>
      <c r="J688" s="143" t="s">
        <v>1590</v>
      </c>
      <c r="K688" s="95"/>
      <c r="L688" s="94"/>
      <c r="M688" s="154" t="s">
        <v>896</v>
      </c>
      <c r="N688" s="215">
        <v>44168</v>
      </c>
      <c r="O688" s="258">
        <f t="shared" si="236"/>
        <v>115</v>
      </c>
      <c r="P688" s="99">
        <f t="shared" si="237"/>
        <v>144284.75</v>
      </c>
      <c r="Q688" s="258"/>
      <c r="R688" s="258"/>
      <c r="S688" s="258"/>
      <c r="T688" s="258"/>
      <c r="U688" s="258"/>
      <c r="V688" s="258"/>
      <c r="W688" s="93" t="s">
        <v>1997</v>
      </c>
      <c r="X688" s="99">
        <f t="shared" si="238"/>
        <v>3228214.45</v>
      </c>
      <c r="Y688" s="74">
        <f t="shared" si="180"/>
        <v>0</v>
      </c>
      <c r="Z688" s="64"/>
      <c r="AA688" s="64"/>
      <c r="AB688" s="64"/>
      <c r="AC688" s="64"/>
      <c r="AD688" s="64"/>
      <c r="AE688" s="64"/>
      <c r="AF688" s="64"/>
      <c r="AG688" s="64"/>
      <c r="AH688" s="64"/>
      <c r="AI688" s="64"/>
      <c r="AJ688" s="64"/>
      <c r="AK688" s="64"/>
      <c r="AL688" s="64"/>
      <c r="AM688" s="64"/>
    </row>
    <row r="689" spans="1:39" s="69" customFormat="1" ht="38.25" customHeight="1">
      <c r="A689" s="188">
        <v>160</v>
      </c>
      <c r="B689" s="372" t="s">
        <v>1592</v>
      </c>
      <c r="C689" s="154" t="s">
        <v>887</v>
      </c>
      <c r="D689" s="154" t="s">
        <v>418</v>
      </c>
      <c r="E689" s="155">
        <v>8526.67</v>
      </c>
      <c r="F689" s="93" t="s">
        <v>1936</v>
      </c>
      <c r="G689" s="94">
        <f t="shared" si="235"/>
        <v>571286.89</v>
      </c>
      <c r="H689" s="215">
        <v>44713</v>
      </c>
      <c r="I689" s="373">
        <v>44165</v>
      </c>
      <c r="J689" s="143" t="s">
        <v>1593</v>
      </c>
      <c r="K689" s="95"/>
      <c r="L689" s="94"/>
      <c r="M689" s="154" t="s">
        <v>888</v>
      </c>
      <c r="N689" s="215">
        <v>44127</v>
      </c>
      <c r="O689" s="258">
        <f t="shared" si="236"/>
        <v>7</v>
      </c>
      <c r="P689" s="99">
        <f t="shared" si="237"/>
        <v>59686.69</v>
      </c>
      <c r="Q689" s="258"/>
      <c r="R689" s="258"/>
      <c r="S689" s="258"/>
      <c r="T689" s="258"/>
      <c r="U689" s="258"/>
      <c r="V689" s="258"/>
      <c r="W689" s="93" t="s">
        <v>844</v>
      </c>
      <c r="X689" s="99">
        <f t="shared" si="238"/>
        <v>511600.2</v>
      </c>
      <c r="Y689" s="74">
        <f t="shared" si="180"/>
        <v>0</v>
      </c>
      <c r="Z689" s="64"/>
      <c r="AA689" s="64"/>
      <c r="AB689" s="64"/>
      <c r="AC689" s="64"/>
      <c r="AD689" s="64"/>
      <c r="AE689" s="64"/>
      <c r="AF689" s="64"/>
      <c r="AG689" s="64"/>
      <c r="AH689" s="64"/>
      <c r="AI689" s="64"/>
      <c r="AJ689" s="64"/>
      <c r="AK689" s="64"/>
      <c r="AL689" s="64"/>
      <c r="AM689" s="64"/>
    </row>
    <row r="690" spans="1:39" s="69" customFormat="1" ht="38.25" customHeight="1">
      <c r="A690" s="188">
        <v>161</v>
      </c>
      <c r="B690" s="372" t="s">
        <v>1592</v>
      </c>
      <c r="C690" s="154" t="s">
        <v>887</v>
      </c>
      <c r="D690" s="154" t="s">
        <v>418</v>
      </c>
      <c r="E690" s="155">
        <v>8526.67</v>
      </c>
      <c r="F690" s="93" t="s">
        <v>351</v>
      </c>
      <c r="G690" s="94">
        <f t="shared" si="235"/>
        <v>0</v>
      </c>
      <c r="H690" s="215">
        <v>44713</v>
      </c>
      <c r="I690" s="373">
        <v>44173</v>
      </c>
      <c r="J690" s="143" t="s">
        <v>1594</v>
      </c>
      <c r="K690" s="95"/>
      <c r="L690" s="94"/>
      <c r="M690" s="154" t="s">
        <v>888</v>
      </c>
      <c r="N690" s="215">
        <v>44127</v>
      </c>
      <c r="O690" s="258">
        <f t="shared" si="236"/>
        <v>0</v>
      </c>
      <c r="P690" s="99">
        <f t="shared" si="237"/>
        <v>0</v>
      </c>
      <c r="Q690" s="258"/>
      <c r="R690" s="258"/>
      <c r="S690" s="258"/>
      <c r="T690" s="258"/>
      <c r="U690" s="258"/>
      <c r="V690" s="258"/>
      <c r="W690" s="93" t="s">
        <v>351</v>
      </c>
      <c r="X690" s="99">
        <f t="shared" si="238"/>
        <v>0</v>
      </c>
      <c r="Y690" s="74">
        <f t="shared" si="180"/>
        <v>0</v>
      </c>
      <c r="Z690" s="64"/>
      <c r="AA690" s="64"/>
      <c r="AB690" s="64"/>
      <c r="AC690" s="64"/>
      <c r="AD690" s="64"/>
      <c r="AE690" s="64"/>
      <c r="AF690" s="64"/>
      <c r="AG690" s="64"/>
      <c r="AH690" s="64"/>
      <c r="AI690" s="64"/>
      <c r="AJ690" s="64"/>
      <c r="AK690" s="64"/>
      <c r="AL690" s="64"/>
      <c r="AM690" s="64"/>
    </row>
    <row r="691" spans="1:39" s="69" customFormat="1" ht="102" customHeight="1">
      <c r="A691" s="188">
        <v>162</v>
      </c>
      <c r="B691" s="189" t="s">
        <v>464</v>
      </c>
      <c r="C691" s="154" t="s">
        <v>473</v>
      </c>
      <c r="D691" s="93" t="s">
        <v>466</v>
      </c>
      <c r="E691" s="155">
        <v>157.85</v>
      </c>
      <c r="F691" s="93" t="s">
        <v>1937</v>
      </c>
      <c r="G691" s="94">
        <f t="shared" si="235"/>
        <v>86028.25</v>
      </c>
      <c r="H691" s="215"/>
      <c r="I691" s="373">
        <v>44181</v>
      </c>
      <c r="J691" s="143" t="s">
        <v>1595</v>
      </c>
      <c r="K691" s="95"/>
      <c r="L691" s="94"/>
      <c r="M691" s="154" t="s">
        <v>897</v>
      </c>
      <c r="N691" s="215">
        <v>44168</v>
      </c>
      <c r="O691" s="258">
        <f t="shared" si="236"/>
        <v>10</v>
      </c>
      <c r="P691" s="99">
        <f t="shared" si="237"/>
        <v>1578.5</v>
      </c>
      <c r="Q691" s="258"/>
      <c r="R691" s="258"/>
      <c r="S691" s="258"/>
      <c r="T691" s="258"/>
      <c r="U691" s="258"/>
      <c r="V691" s="258"/>
      <c r="W691" s="93" t="s">
        <v>1998</v>
      </c>
      <c r="X691" s="99">
        <f t="shared" si="238"/>
        <v>84449.75</v>
      </c>
      <c r="Y691" s="74">
        <f t="shared" si="180"/>
        <v>0</v>
      </c>
      <c r="Z691" s="64"/>
      <c r="AA691" s="64"/>
      <c r="AB691" s="64"/>
      <c r="AC691" s="64"/>
      <c r="AD691" s="64"/>
      <c r="AE691" s="64"/>
      <c r="AF691" s="64"/>
      <c r="AG691" s="64"/>
      <c r="AH691" s="64"/>
      <c r="AI691" s="64"/>
      <c r="AJ691" s="64"/>
      <c r="AK691" s="64"/>
      <c r="AL691" s="64"/>
      <c r="AM691" s="64"/>
    </row>
    <row r="692" spans="1:39" s="69" customFormat="1" ht="51" customHeight="1">
      <c r="A692" s="188">
        <v>163</v>
      </c>
      <c r="B692" s="372" t="s">
        <v>1596</v>
      </c>
      <c r="C692" s="154" t="s">
        <v>13</v>
      </c>
      <c r="D692" s="154" t="s">
        <v>1597</v>
      </c>
      <c r="E692" s="155">
        <v>1931.35</v>
      </c>
      <c r="F692" s="93" t="s">
        <v>232</v>
      </c>
      <c r="G692" s="94">
        <f t="shared" si="235"/>
        <v>32832.949999999997</v>
      </c>
      <c r="H692" s="215">
        <v>44774</v>
      </c>
      <c r="I692" s="373" t="s">
        <v>1598</v>
      </c>
      <c r="J692" s="154" t="s">
        <v>1599</v>
      </c>
      <c r="K692" s="95"/>
      <c r="L692" s="94"/>
      <c r="M692" s="154" t="s">
        <v>885</v>
      </c>
      <c r="N692" s="215">
        <v>44046</v>
      </c>
      <c r="O692" s="258">
        <f t="shared" si="236"/>
        <v>0</v>
      </c>
      <c r="P692" s="99">
        <f t="shared" si="237"/>
        <v>0</v>
      </c>
      <c r="Q692" s="258"/>
      <c r="R692" s="258"/>
      <c r="S692" s="258"/>
      <c r="T692" s="258"/>
      <c r="U692" s="258"/>
      <c r="V692" s="258"/>
      <c r="W692" s="93" t="s">
        <v>232</v>
      </c>
      <c r="X692" s="99">
        <f t="shared" si="238"/>
        <v>32832.949999999997</v>
      </c>
      <c r="Y692" s="74">
        <f t="shared" si="180"/>
        <v>0</v>
      </c>
      <c r="Z692" s="64"/>
      <c r="AA692" s="64"/>
      <c r="AB692" s="64"/>
      <c r="AC692" s="64"/>
      <c r="AD692" s="64"/>
      <c r="AE692" s="64"/>
      <c r="AF692" s="64"/>
      <c r="AG692" s="64"/>
      <c r="AH692" s="64"/>
      <c r="AI692" s="64"/>
      <c r="AJ692" s="64"/>
      <c r="AK692" s="64"/>
      <c r="AL692" s="64"/>
      <c r="AM692" s="64"/>
    </row>
    <row r="693" spans="1:39" s="69" customFormat="1" ht="51" customHeight="1">
      <c r="A693" s="188">
        <v>164</v>
      </c>
      <c r="B693" s="374" t="s">
        <v>1600</v>
      </c>
      <c r="C693" s="375" t="s">
        <v>13</v>
      </c>
      <c r="D693" s="375" t="s">
        <v>1601</v>
      </c>
      <c r="E693" s="376">
        <v>160.18</v>
      </c>
      <c r="F693" s="93" t="s">
        <v>886</v>
      </c>
      <c r="G693" s="94">
        <f t="shared" si="235"/>
        <v>210476.52000000002</v>
      </c>
      <c r="H693" s="377">
        <v>44958</v>
      </c>
      <c r="I693" s="378">
        <v>44054</v>
      </c>
      <c r="J693" s="375" t="s">
        <v>1602</v>
      </c>
      <c r="K693" s="95"/>
      <c r="L693" s="94"/>
      <c r="M693" s="375" t="s">
        <v>885</v>
      </c>
      <c r="N693" s="377">
        <v>44046</v>
      </c>
      <c r="O693" s="258">
        <f t="shared" si="236"/>
        <v>0</v>
      </c>
      <c r="P693" s="99">
        <f t="shared" si="237"/>
        <v>0</v>
      </c>
      <c r="Q693" s="258"/>
      <c r="R693" s="258"/>
      <c r="S693" s="258"/>
      <c r="T693" s="258"/>
      <c r="U693" s="258"/>
      <c r="V693" s="258"/>
      <c r="W693" s="93" t="s">
        <v>886</v>
      </c>
      <c r="X693" s="99">
        <f t="shared" si="238"/>
        <v>210476.52000000002</v>
      </c>
      <c r="Y693" s="74">
        <f t="shared" si="180"/>
        <v>0</v>
      </c>
      <c r="Z693" s="64"/>
      <c r="AA693" s="64"/>
      <c r="AB693" s="64"/>
      <c r="AC693" s="64"/>
      <c r="AD693" s="64"/>
      <c r="AE693" s="64"/>
      <c r="AF693" s="64"/>
      <c r="AG693" s="64"/>
      <c r="AH693" s="64"/>
      <c r="AI693" s="64"/>
      <c r="AJ693" s="64"/>
      <c r="AK693" s="64"/>
      <c r="AL693" s="64"/>
      <c r="AM693" s="64"/>
    </row>
    <row r="694" spans="1:39" s="69" customFormat="1" ht="51" customHeight="1">
      <c r="A694" s="188">
        <v>165</v>
      </c>
      <c r="B694" s="222" t="s">
        <v>1603</v>
      </c>
      <c r="C694" s="154" t="s">
        <v>891</v>
      </c>
      <c r="D694" s="154" t="s">
        <v>569</v>
      </c>
      <c r="E694" s="155">
        <v>57.78</v>
      </c>
      <c r="F694" s="93" t="s">
        <v>873</v>
      </c>
      <c r="G694" s="94">
        <f t="shared" si="235"/>
        <v>520.02</v>
      </c>
      <c r="H694" s="215">
        <v>44866</v>
      </c>
      <c r="I694" s="373">
        <v>44176</v>
      </c>
      <c r="J694" s="154" t="s">
        <v>1604</v>
      </c>
      <c r="K694" s="95"/>
      <c r="L694" s="94"/>
      <c r="M694" s="154" t="s">
        <v>895</v>
      </c>
      <c r="N694" s="215">
        <v>44161</v>
      </c>
      <c r="O694" s="258">
        <f t="shared" si="236"/>
        <v>9</v>
      </c>
      <c r="P694" s="99">
        <f t="shared" si="237"/>
        <v>520.02</v>
      </c>
      <c r="Q694" s="258"/>
      <c r="R694" s="258"/>
      <c r="S694" s="258"/>
      <c r="T694" s="258"/>
      <c r="U694" s="258"/>
      <c r="V694" s="258"/>
      <c r="W694" s="93" t="s">
        <v>351</v>
      </c>
      <c r="X694" s="99">
        <f t="shared" si="238"/>
        <v>0</v>
      </c>
      <c r="Y694" s="74">
        <f t="shared" si="180"/>
        <v>0</v>
      </c>
      <c r="Z694" s="64"/>
      <c r="AA694" s="64"/>
      <c r="AB694" s="64"/>
      <c r="AC694" s="64"/>
      <c r="AD694" s="64"/>
      <c r="AE694" s="64"/>
      <c r="AF694" s="64"/>
      <c r="AG694" s="64"/>
      <c r="AH694" s="64"/>
      <c r="AI694" s="64"/>
      <c r="AJ694" s="64"/>
      <c r="AK694" s="64"/>
      <c r="AL694" s="64"/>
      <c r="AM694" s="64"/>
    </row>
    <row r="695" spans="1:39" s="69" customFormat="1" ht="51" customHeight="1">
      <c r="A695" s="188">
        <v>166</v>
      </c>
      <c r="B695" s="222" t="s">
        <v>1605</v>
      </c>
      <c r="C695" s="154" t="s">
        <v>13</v>
      </c>
      <c r="D695" s="154">
        <v>3076238</v>
      </c>
      <c r="E695" s="155">
        <v>426.9</v>
      </c>
      <c r="F695" s="93" t="s">
        <v>1938</v>
      </c>
      <c r="G695" s="94">
        <f t="shared" si="235"/>
        <v>2441868</v>
      </c>
      <c r="H695" s="215">
        <v>44774</v>
      </c>
      <c r="I695" s="215">
        <v>44783</v>
      </c>
      <c r="J695" s="154" t="s">
        <v>1606</v>
      </c>
      <c r="K695" s="95"/>
      <c r="L695" s="94"/>
      <c r="M695" s="154" t="s">
        <v>885</v>
      </c>
      <c r="N695" s="215">
        <v>44046</v>
      </c>
      <c r="O695" s="258">
        <f t="shared" si="236"/>
        <v>0</v>
      </c>
      <c r="P695" s="99">
        <f t="shared" si="237"/>
        <v>0</v>
      </c>
      <c r="Q695" s="258"/>
      <c r="R695" s="258"/>
      <c r="S695" s="258"/>
      <c r="T695" s="258"/>
      <c r="U695" s="258"/>
      <c r="V695" s="258"/>
      <c r="W695" s="93" t="s">
        <v>1938</v>
      </c>
      <c r="X695" s="99">
        <f t="shared" si="238"/>
        <v>2441868</v>
      </c>
      <c r="Y695" s="74">
        <f t="shared" si="180"/>
        <v>0</v>
      </c>
      <c r="Z695" s="64"/>
      <c r="AA695" s="64"/>
      <c r="AB695" s="64"/>
      <c r="AC695" s="64"/>
      <c r="AD695" s="64"/>
      <c r="AE695" s="64"/>
      <c r="AF695" s="64"/>
      <c r="AG695" s="64"/>
      <c r="AH695" s="64"/>
      <c r="AI695" s="64"/>
      <c r="AJ695" s="64"/>
      <c r="AK695" s="64"/>
      <c r="AL695" s="64"/>
      <c r="AM695" s="64"/>
    </row>
    <row r="696" spans="1:39" s="69" customFormat="1" ht="51" customHeight="1">
      <c r="A696" s="188">
        <v>167</v>
      </c>
      <c r="B696" s="222" t="s">
        <v>1605</v>
      </c>
      <c r="C696" s="154" t="s">
        <v>13</v>
      </c>
      <c r="D696" s="154">
        <v>3095084</v>
      </c>
      <c r="E696" s="155">
        <v>426.9</v>
      </c>
      <c r="F696" s="93" t="s">
        <v>1630</v>
      </c>
      <c r="G696" s="94">
        <f t="shared" si="235"/>
        <v>350058</v>
      </c>
      <c r="H696" s="215">
        <v>44866</v>
      </c>
      <c r="I696" s="215">
        <v>44783</v>
      </c>
      <c r="J696" s="154" t="s">
        <v>1606</v>
      </c>
      <c r="K696" s="95"/>
      <c r="L696" s="94"/>
      <c r="M696" s="154" t="s">
        <v>885</v>
      </c>
      <c r="N696" s="215">
        <v>44046</v>
      </c>
      <c r="O696" s="258">
        <f t="shared" si="236"/>
        <v>333</v>
      </c>
      <c r="P696" s="99">
        <f t="shared" si="237"/>
        <v>142157.69999999998</v>
      </c>
      <c r="Q696" s="258"/>
      <c r="R696" s="258"/>
      <c r="S696" s="258"/>
      <c r="T696" s="258"/>
      <c r="U696" s="258"/>
      <c r="V696" s="258"/>
      <c r="W696" s="93" t="s">
        <v>1999</v>
      </c>
      <c r="X696" s="99">
        <f t="shared" si="238"/>
        <v>207900.3</v>
      </c>
      <c r="Y696" s="74">
        <f t="shared" si="180"/>
        <v>0</v>
      </c>
      <c r="Z696" s="64"/>
      <c r="AA696" s="64"/>
      <c r="AB696" s="64"/>
      <c r="AC696" s="64"/>
      <c r="AD696" s="64"/>
      <c r="AE696" s="64"/>
      <c r="AF696" s="64"/>
      <c r="AG696" s="64"/>
      <c r="AH696" s="64"/>
      <c r="AI696" s="64"/>
      <c r="AJ696" s="64"/>
      <c r="AK696" s="64"/>
      <c r="AL696" s="64"/>
      <c r="AM696" s="64"/>
    </row>
    <row r="697" spans="1:39" s="69" customFormat="1" ht="51" customHeight="1">
      <c r="A697" s="188">
        <v>168</v>
      </c>
      <c r="B697" s="222" t="s">
        <v>1607</v>
      </c>
      <c r="C697" s="154" t="s">
        <v>368</v>
      </c>
      <c r="D697" s="154">
        <v>59480</v>
      </c>
      <c r="E697" s="155">
        <v>12.84</v>
      </c>
      <c r="F697" s="93" t="s">
        <v>1939</v>
      </c>
      <c r="G697" s="94">
        <f t="shared" si="235"/>
        <v>1167156</v>
      </c>
      <c r="H697" s="215">
        <v>44713</v>
      </c>
      <c r="I697" s="215">
        <v>44106</v>
      </c>
      <c r="J697" s="154">
        <v>20000786</v>
      </c>
      <c r="K697" s="95"/>
      <c r="L697" s="94"/>
      <c r="M697" s="154" t="s">
        <v>893</v>
      </c>
      <c r="N697" s="215">
        <v>44096</v>
      </c>
      <c r="O697" s="258">
        <f t="shared" si="236"/>
        <v>7800</v>
      </c>
      <c r="P697" s="99">
        <f t="shared" si="237"/>
        <v>100152</v>
      </c>
      <c r="Q697" s="258"/>
      <c r="R697" s="258"/>
      <c r="S697" s="258"/>
      <c r="T697" s="258"/>
      <c r="U697" s="258"/>
      <c r="V697" s="258"/>
      <c r="W697" s="93" t="s">
        <v>2000</v>
      </c>
      <c r="X697" s="99">
        <f t="shared" si="238"/>
        <v>1067004</v>
      </c>
      <c r="Y697" s="74">
        <f t="shared" si="180"/>
        <v>0</v>
      </c>
      <c r="Z697" s="64"/>
      <c r="AA697" s="64"/>
      <c r="AB697" s="64"/>
      <c r="AC697" s="64"/>
      <c r="AD697" s="64"/>
      <c r="AE697" s="64"/>
      <c r="AF697" s="64"/>
      <c r="AG697" s="64"/>
      <c r="AH697" s="64"/>
      <c r="AI697" s="64"/>
      <c r="AJ697" s="64"/>
      <c r="AK697" s="64"/>
      <c r="AL697" s="64"/>
      <c r="AM697" s="64"/>
    </row>
    <row r="698" spans="1:39" s="69" customFormat="1" ht="51" customHeight="1">
      <c r="A698" s="188">
        <v>169</v>
      </c>
      <c r="B698" s="372" t="s">
        <v>1608</v>
      </c>
      <c r="C698" s="154" t="s">
        <v>13</v>
      </c>
      <c r="D698" s="154" t="s">
        <v>1609</v>
      </c>
      <c r="E698" s="155">
        <v>169.96</v>
      </c>
      <c r="F698" s="93" t="s">
        <v>1940</v>
      </c>
      <c r="G698" s="94">
        <f t="shared" si="235"/>
        <v>441386.12</v>
      </c>
      <c r="H698" s="215">
        <v>44958</v>
      </c>
      <c r="I698" s="373">
        <v>44054</v>
      </c>
      <c r="J698" s="154" t="s">
        <v>1610</v>
      </c>
      <c r="K698" s="95"/>
      <c r="L698" s="94"/>
      <c r="M698" s="154" t="s">
        <v>885</v>
      </c>
      <c r="N698" s="215">
        <v>44046</v>
      </c>
      <c r="O698" s="258">
        <f t="shared" si="236"/>
        <v>200</v>
      </c>
      <c r="P698" s="99">
        <f t="shared" si="237"/>
        <v>33992</v>
      </c>
      <c r="Q698" s="258"/>
      <c r="R698" s="258"/>
      <c r="S698" s="258"/>
      <c r="T698" s="258"/>
      <c r="U698" s="258"/>
      <c r="V698" s="258"/>
      <c r="W698" s="93" t="s">
        <v>2001</v>
      </c>
      <c r="X698" s="99">
        <f t="shared" si="238"/>
        <v>407394.12</v>
      </c>
      <c r="Y698" s="74">
        <f t="shared" si="180"/>
        <v>0</v>
      </c>
      <c r="Z698" s="64"/>
      <c r="AA698" s="64"/>
      <c r="AB698" s="64"/>
      <c r="AC698" s="64"/>
      <c r="AD698" s="64"/>
      <c r="AE698" s="64"/>
      <c r="AF698" s="64"/>
      <c r="AG698" s="64"/>
      <c r="AH698" s="64"/>
      <c r="AI698" s="64"/>
      <c r="AJ698" s="64"/>
      <c r="AK698" s="64"/>
      <c r="AL698" s="64"/>
      <c r="AM698" s="64"/>
    </row>
    <row r="699" spans="1:39" s="69" customFormat="1" ht="51" customHeight="1">
      <c r="A699" s="188">
        <v>170</v>
      </c>
      <c r="B699" s="372" t="s">
        <v>1611</v>
      </c>
      <c r="C699" s="154" t="s">
        <v>13</v>
      </c>
      <c r="D699" s="154" t="s">
        <v>889</v>
      </c>
      <c r="E699" s="155">
        <v>109.99</v>
      </c>
      <c r="F699" s="93" t="s">
        <v>873</v>
      </c>
      <c r="G699" s="94">
        <f t="shared" si="235"/>
        <v>989.91</v>
      </c>
      <c r="H699" s="215">
        <v>44986</v>
      </c>
      <c r="I699" s="215">
        <v>44062</v>
      </c>
      <c r="J699" s="154">
        <v>2000670</v>
      </c>
      <c r="K699" s="95"/>
      <c r="L699" s="94"/>
      <c r="M699" s="154" t="s">
        <v>894</v>
      </c>
      <c r="N699" s="215">
        <v>44053</v>
      </c>
      <c r="O699" s="258">
        <f t="shared" si="236"/>
        <v>9</v>
      </c>
      <c r="P699" s="99">
        <f t="shared" si="237"/>
        <v>989.91</v>
      </c>
      <c r="Q699" s="258"/>
      <c r="R699" s="258"/>
      <c r="S699" s="258"/>
      <c r="T699" s="258"/>
      <c r="U699" s="258"/>
      <c r="V699" s="258"/>
      <c r="W699" s="93" t="s">
        <v>351</v>
      </c>
      <c r="X699" s="99">
        <f t="shared" si="238"/>
        <v>0</v>
      </c>
      <c r="Y699" s="74">
        <f t="shared" si="180"/>
        <v>0</v>
      </c>
      <c r="Z699" s="64"/>
      <c r="AA699" s="64"/>
      <c r="AB699" s="64"/>
      <c r="AC699" s="64"/>
      <c r="AD699" s="64"/>
      <c r="AE699" s="64"/>
      <c r="AF699" s="64"/>
      <c r="AG699" s="64"/>
      <c r="AH699" s="64"/>
      <c r="AI699" s="64"/>
      <c r="AJ699" s="64"/>
      <c r="AK699" s="64"/>
      <c r="AL699" s="64"/>
      <c r="AM699" s="64"/>
    </row>
    <row r="700" spans="1:39" s="69" customFormat="1" ht="51" customHeight="1">
      <c r="A700" s="188">
        <v>171</v>
      </c>
      <c r="B700" s="372" t="s">
        <v>1612</v>
      </c>
      <c r="C700" s="154" t="s">
        <v>1613</v>
      </c>
      <c r="D700" s="154"/>
      <c r="E700" s="155">
        <v>106.7</v>
      </c>
      <c r="F700" s="93" t="s">
        <v>1941</v>
      </c>
      <c r="G700" s="94">
        <f t="shared" si="235"/>
        <v>1022399.4</v>
      </c>
      <c r="H700" s="215"/>
      <c r="I700" s="215">
        <v>44188</v>
      </c>
      <c r="J700" s="154" t="s">
        <v>1614</v>
      </c>
      <c r="K700" s="95"/>
      <c r="L700" s="94"/>
      <c r="M700" s="154" t="s">
        <v>898</v>
      </c>
      <c r="N700" s="215">
        <v>44183</v>
      </c>
      <c r="O700" s="258">
        <f t="shared" si="236"/>
        <v>967</v>
      </c>
      <c r="P700" s="99">
        <f t="shared" si="237"/>
        <v>103178.90000000001</v>
      </c>
      <c r="Q700" s="258"/>
      <c r="R700" s="258"/>
      <c r="S700" s="258"/>
      <c r="T700" s="258"/>
      <c r="U700" s="258"/>
      <c r="V700" s="258"/>
      <c r="W700" s="93" t="s">
        <v>2002</v>
      </c>
      <c r="X700" s="99">
        <f t="shared" si="238"/>
        <v>919220.5</v>
      </c>
      <c r="Y700" s="74">
        <f t="shared" si="180"/>
        <v>0</v>
      </c>
      <c r="Z700" s="64"/>
      <c r="AA700" s="64"/>
      <c r="AB700" s="64"/>
      <c r="AC700" s="64"/>
      <c r="AD700" s="64"/>
      <c r="AE700" s="64"/>
      <c r="AF700" s="64"/>
      <c r="AG700" s="64"/>
      <c r="AH700" s="64"/>
      <c r="AI700" s="64"/>
      <c r="AJ700" s="64"/>
      <c r="AK700" s="64"/>
      <c r="AL700" s="64"/>
      <c r="AM700" s="64"/>
    </row>
    <row r="701" spans="1:39" s="69" customFormat="1" ht="51" customHeight="1">
      <c r="A701" s="188">
        <v>172</v>
      </c>
      <c r="B701" s="372" t="s">
        <v>1615</v>
      </c>
      <c r="C701" s="154" t="s">
        <v>1613</v>
      </c>
      <c r="D701" s="154"/>
      <c r="E701" s="155">
        <v>183.6</v>
      </c>
      <c r="F701" s="93" t="s">
        <v>1941</v>
      </c>
      <c r="G701" s="94">
        <f t="shared" si="235"/>
        <v>1759255.2</v>
      </c>
      <c r="H701" s="215"/>
      <c r="I701" s="215">
        <v>44188</v>
      </c>
      <c r="J701" s="154" t="s">
        <v>1614</v>
      </c>
      <c r="K701" s="95"/>
      <c r="L701" s="94"/>
      <c r="M701" s="154" t="s">
        <v>898</v>
      </c>
      <c r="N701" s="215">
        <v>44183</v>
      </c>
      <c r="O701" s="258">
        <f t="shared" si="236"/>
        <v>967</v>
      </c>
      <c r="P701" s="99">
        <f t="shared" si="237"/>
        <v>177541.19999999998</v>
      </c>
      <c r="Q701" s="258"/>
      <c r="R701" s="258"/>
      <c r="S701" s="258"/>
      <c r="T701" s="258"/>
      <c r="U701" s="258"/>
      <c r="V701" s="258"/>
      <c r="W701" s="93" t="s">
        <v>2002</v>
      </c>
      <c r="X701" s="99">
        <f t="shared" si="238"/>
        <v>1581714</v>
      </c>
      <c r="Y701" s="74">
        <f t="shared" si="180"/>
        <v>0</v>
      </c>
      <c r="Z701" s="64"/>
      <c r="AA701" s="64"/>
      <c r="AB701" s="64"/>
      <c r="AC701" s="64"/>
      <c r="AD701" s="64"/>
      <c r="AE701" s="64"/>
      <c r="AF701" s="64"/>
      <c r="AG701" s="64"/>
      <c r="AH701" s="64"/>
      <c r="AI701" s="64"/>
      <c r="AJ701" s="64"/>
      <c r="AK701" s="64"/>
      <c r="AL701" s="64"/>
      <c r="AM701" s="64"/>
    </row>
    <row r="702" spans="1:39" s="69" customFormat="1" ht="51" customHeight="1">
      <c r="A702" s="188">
        <v>173</v>
      </c>
      <c r="B702" s="372" t="s">
        <v>1616</v>
      </c>
      <c r="C702" s="154" t="s">
        <v>1613</v>
      </c>
      <c r="D702" s="154"/>
      <c r="E702" s="155">
        <v>6.08</v>
      </c>
      <c r="F702" s="93" t="s">
        <v>1941</v>
      </c>
      <c r="G702" s="94">
        <f t="shared" si="235"/>
        <v>58258.559999999998</v>
      </c>
      <c r="H702" s="215"/>
      <c r="I702" s="215">
        <v>44188</v>
      </c>
      <c r="J702" s="154" t="s">
        <v>1614</v>
      </c>
      <c r="K702" s="95"/>
      <c r="L702" s="94"/>
      <c r="M702" s="154" t="s">
        <v>898</v>
      </c>
      <c r="N702" s="215">
        <v>44183</v>
      </c>
      <c r="O702" s="258">
        <f t="shared" si="236"/>
        <v>967</v>
      </c>
      <c r="P702" s="99">
        <f t="shared" si="237"/>
        <v>5879.36</v>
      </c>
      <c r="Q702" s="258"/>
      <c r="R702" s="258"/>
      <c r="S702" s="258"/>
      <c r="T702" s="258"/>
      <c r="U702" s="258"/>
      <c r="V702" s="258"/>
      <c r="W702" s="93" t="s">
        <v>2002</v>
      </c>
      <c r="X702" s="99">
        <f t="shared" si="238"/>
        <v>52379.199999999997</v>
      </c>
      <c r="Y702" s="74">
        <f t="shared" si="180"/>
        <v>0</v>
      </c>
      <c r="Z702" s="64"/>
      <c r="AA702" s="64"/>
      <c r="AB702" s="64"/>
      <c r="AC702" s="64"/>
      <c r="AD702" s="64"/>
      <c r="AE702" s="64"/>
      <c r="AF702" s="64"/>
      <c r="AG702" s="64"/>
      <c r="AH702" s="64"/>
      <c r="AI702" s="64"/>
      <c r="AJ702" s="64"/>
      <c r="AK702" s="64"/>
      <c r="AL702" s="64"/>
      <c r="AM702" s="64"/>
    </row>
    <row r="703" spans="1:39" s="69" customFormat="1" ht="51" customHeight="1">
      <c r="A703" s="188">
        <v>174</v>
      </c>
      <c r="B703" s="372" t="s">
        <v>1617</v>
      </c>
      <c r="C703" s="154" t="s">
        <v>41</v>
      </c>
      <c r="D703" s="154" t="s">
        <v>890</v>
      </c>
      <c r="E703" s="155">
        <v>545</v>
      </c>
      <c r="F703" s="93" t="s">
        <v>1942</v>
      </c>
      <c r="G703" s="94">
        <f t="shared" si="235"/>
        <v>2653060</v>
      </c>
      <c r="H703" s="215">
        <v>44846</v>
      </c>
      <c r="I703" s="215">
        <v>44050</v>
      </c>
      <c r="J703" s="154">
        <v>874</v>
      </c>
      <c r="K703" s="95"/>
      <c r="L703" s="94"/>
      <c r="M703" s="154" t="s">
        <v>885</v>
      </c>
      <c r="N703" s="215">
        <v>44046</v>
      </c>
      <c r="O703" s="258">
        <f t="shared" si="236"/>
        <v>0</v>
      </c>
      <c r="P703" s="99">
        <f t="shared" si="237"/>
        <v>0</v>
      </c>
      <c r="Q703" s="258"/>
      <c r="R703" s="258"/>
      <c r="S703" s="258"/>
      <c r="T703" s="258"/>
      <c r="U703" s="258"/>
      <c r="V703" s="258"/>
      <c r="W703" s="93" t="s">
        <v>1942</v>
      </c>
      <c r="X703" s="99">
        <f t="shared" si="238"/>
        <v>2653060</v>
      </c>
      <c r="Y703" s="74">
        <f t="shared" si="180"/>
        <v>0</v>
      </c>
      <c r="Z703" s="64"/>
      <c r="AA703" s="64"/>
      <c r="AB703" s="64"/>
      <c r="AC703" s="64"/>
      <c r="AD703" s="64"/>
      <c r="AE703" s="64"/>
      <c r="AF703" s="64"/>
      <c r="AG703" s="64"/>
      <c r="AH703" s="64"/>
      <c r="AI703" s="64"/>
      <c r="AJ703" s="64"/>
      <c r="AK703" s="64"/>
      <c r="AL703" s="64"/>
      <c r="AM703" s="64"/>
    </row>
    <row r="704" spans="1:39" s="69" customFormat="1" ht="46.5" customHeight="1">
      <c r="A704" s="188">
        <v>175</v>
      </c>
      <c r="B704" s="372" t="s">
        <v>1617</v>
      </c>
      <c r="C704" s="154" t="s">
        <v>41</v>
      </c>
      <c r="D704" s="154" t="s">
        <v>890</v>
      </c>
      <c r="E704" s="155">
        <v>545</v>
      </c>
      <c r="F704" s="93" t="s">
        <v>1618</v>
      </c>
      <c r="G704" s="94">
        <f t="shared" si="235"/>
        <v>989720</v>
      </c>
      <c r="H704" s="215">
        <v>44846</v>
      </c>
      <c r="I704" s="215">
        <v>44056</v>
      </c>
      <c r="J704" s="154">
        <v>943</v>
      </c>
      <c r="K704" s="95"/>
      <c r="L704" s="94"/>
      <c r="M704" s="154" t="s">
        <v>885</v>
      </c>
      <c r="N704" s="215">
        <v>44046</v>
      </c>
      <c r="O704" s="258">
        <f t="shared" si="236"/>
        <v>324</v>
      </c>
      <c r="P704" s="99">
        <f t="shared" si="237"/>
        <v>176580</v>
      </c>
      <c r="Q704" s="258"/>
      <c r="R704" s="258"/>
      <c r="S704" s="258"/>
      <c r="T704" s="258"/>
      <c r="U704" s="258"/>
      <c r="V704" s="258"/>
      <c r="W704" s="93" t="s">
        <v>2003</v>
      </c>
      <c r="X704" s="99">
        <f t="shared" si="238"/>
        <v>813140</v>
      </c>
      <c r="Y704" s="74">
        <f t="shared" si="180"/>
        <v>0</v>
      </c>
      <c r="Z704" s="64"/>
      <c r="AA704" s="64"/>
      <c r="AB704" s="64"/>
      <c r="AC704" s="64"/>
      <c r="AD704" s="64"/>
      <c r="AE704" s="64"/>
      <c r="AF704" s="64"/>
      <c r="AG704" s="64"/>
      <c r="AH704" s="64"/>
      <c r="AI704" s="64"/>
      <c r="AJ704" s="64"/>
      <c r="AK704" s="64"/>
      <c r="AL704" s="64"/>
      <c r="AM704" s="64"/>
    </row>
    <row r="705" spans="1:39" s="69" customFormat="1" ht="39" customHeight="1">
      <c r="A705" s="188">
        <v>176</v>
      </c>
      <c r="B705" s="372" t="s">
        <v>1619</v>
      </c>
      <c r="C705" s="154" t="s">
        <v>101</v>
      </c>
      <c r="D705" s="154" t="s">
        <v>1620</v>
      </c>
      <c r="E705" s="155">
        <v>24738.400000000001</v>
      </c>
      <c r="F705" s="93" t="s">
        <v>237</v>
      </c>
      <c r="G705" s="94">
        <f t="shared" si="235"/>
        <v>371076</v>
      </c>
      <c r="H705" s="215">
        <v>44531</v>
      </c>
      <c r="I705" s="215">
        <v>44174</v>
      </c>
      <c r="J705" s="154" t="s">
        <v>1621</v>
      </c>
      <c r="K705" s="95"/>
      <c r="L705" s="94"/>
      <c r="M705" s="154" t="s">
        <v>884</v>
      </c>
      <c r="N705" s="215">
        <v>44144</v>
      </c>
      <c r="O705" s="258">
        <f t="shared" si="236"/>
        <v>2</v>
      </c>
      <c r="P705" s="99">
        <f t="shared" si="237"/>
        <v>49476.800000000003</v>
      </c>
      <c r="Q705" s="258"/>
      <c r="R705" s="258"/>
      <c r="S705" s="258"/>
      <c r="T705" s="258"/>
      <c r="U705" s="258"/>
      <c r="V705" s="258"/>
      <c r="W705" s="93" t="s">
        <v>1541</v>
      </c>
      <c r="X705" s="99">
        <f t="shared" si="238"/>
        <v>321599.2</v>
      </c>
      <c r="Y705" s="74">
        <f t="shared" si="180"/>
        <v>0</v>
      </c>
      <c r="Z705" s="64"/>
      <c r="AA705" s="64"/>
      <c r="AB705" s="64"/>
      <c r="AC705" s="64"/>
      <c r="AD705" s="64"/>
      <c r="AE705" s="64"/>
      <c r="AF705" s="64"/>
      <c r="AG705" s="64"/>
      <c r="AH705" s="64"/>
      <c r="AI705" s="64"/>
      <c r="AJ705" s="64"/>
      <c r="AK705" s="64"/>
      <c r="AL705" s="64"/>
      <c r="AM705" s="64"/>
    </row>
    <row r="706" spans="1:39" s="69" customFormat="1" ht="36" customHeight="1">
      <c r="A706" s="188">
        <v>177</v>
      </c>
      <c r="B706" s="222" t="s">
        <v>1622</v>
      </c>
      <c r="C706" s="154" t="s">
        <v>13</v>
      </c>
      <c r="D706" s="154" t="s">
        <v>1623</v>
      </c>
      <c r="E706" s="155">
        <v>556.4</v>
      </c>
      <c r="F706" s="93" t="s">
        <v>1943</v>
      </c>
      <c r="G706" s="94">
        <f t="shared" si="235"/>
        <v>71775.599999999991</v>
      </c>
      <c r="H706" s="215">
        <v>44440</v>
      </c>
      <c r="I706" s="373">
        <v>43445</v>
      </c>
      <c r="J706" s="94" t="s">
        <v>1624</v>
      </c>
      <c r="K706" s="94"/>
      <c r="L706" s="94"/>
      <c r="M706" s="379" t="s">
        <v>868</v>
      </c>
      <c r="N706" s="373">
        <v>43434</v>
      </c>
      <c r="O706" s="258">
        <f t="shared" si="236"/>
        <v>47</v>
      </c>
      <c r="P706" s="99">
        <f t="shared" si="237"/>
        <v>26150.799999999999</v>
      </c>
      <c r="Q706" s="258"/>
      <c r="R706" s="258"/>
      <c r="S706" s="258"/>
      <c r="T706" s="258"/>
      <c r="U706" s="258"/>
      <c r="V706" s="258"/>
      <c r="W706" s="93" t="s">
        <v>2004</v>
      </c>
      <c r="X706" s="99">
        <f t="shared" si="238"/>
        <v>45624.799999999996</v>
      </c>
      <c r="Y706" s="74">
        <f t="shared" si="180"/>
        <v>0</v>
      </c>
      <c r="Z706" s="64"/>
      <c r="AA706" s="64"/>
      <c r="AB706" s="64"/>
      <c r="AC706" s="64"/>
      <c r="AD706" s="64"/>
      <c r="AE706" s="64"/>
      <c r="AF706" s="64"/>
      <c r="AG706" s="64"/>
      <c r="AH706" s="64"/>
      <c r="AI706" s="64"/>
      <c r="AJ706" s="64"/>
      <c r="AK706" s="64"/>
      <c r="AL706" s="64"/>
      <c r="AM706" s="64"/>
    </row>
    <row r="707" spans="1:39" s="69" customFormat="1" ht="55.5" customHeight="1">
      <c r="A707" s="188">
        <v>178</v>
      </c>
      <c r="B707" s="372" t="s">
        <v>1625</v>
      </c>
      <c r="C707" s="154" t="s">
        <v>13</v>
      </c>
      <c r="D707" s="154" t="s">
        <v>1626</v>
      </c>
      <c r="E707" s="155">
        <v>440.74</v>
      </c>
      <c r="F707" s="93" t="s">
        <v>518</v>
      </c>
      <c r="G707" s="94">
        <f t="shared" si="235"/>
        <v>74925.8</v>
      </c>
      <c r="H707" s="215">
        <v>44651</v>
      </c>
      <c r="I707" s="215">
        <v>44112</v>
      </c>
      <c r="J707" s="154">
        <v>269</v>
      </c>
      <c r="K707" s="95"/>
      <c r="L707" s="94"/>
      <c r="M707" s="154" t="s">
        <v>885</v>
      </c>
      <c r="N707" s="215">
        <v>44046</v>
      </c>
      <c r="O707" s="258">
        <f t="shared" si="236"/>
        <v>0</v>
      </c>
      <c r="P707" s="99">
        <f t="shared" si="237"/>
        <v>0</v>
      </c>
      <c r="Q707" s="258"/>
      <c r="R707" s="258"/>
      <c r="S707" s="258"/>
      <c r="T707" s="258"/>
      <c r="U707" s="258"/>
      <c r="V707" s="258"/>
      <c r="W707" s="93" t="s">
        <v>518</v>
      </c>
      <c r="X707" s="99">
        <f t="shared" si="238"/>
        <v>74925.8</v>
      </c>
      <c r="Y707" s="74">
        <f t="shared" si="180"/>
        <v>0</v>
      </c>
      <c r="Z707" s="64"/>
      <c r="AA707" s="64"/>
      <c r="AB707" s="64"/>
      <c r="AC707" s="64"/>
      <c r="AD707" s="64"/>
      <c r="AE707" s="64"/>
      <c r="AF707" s="64"/>
      <c r="AG707" s="64"/>
      <c r="AH707" s="64"/>
      <c r="AI707" s="64"/>
      <c r="AJ707" s="64"/>
      <c r="AK707" s="64"/>
      <c r="AL707" s="64"/>
      <c r="AM707" s="64"/>
    </row>
    <row r="708" spans="1:39" s="69" customFormat="1" ht="54.75" customHeight="1">
      <c r="A708" s="188">
        <v>179</v>
      </c>
      <c r="B708" s="372" t="s">
        <v>1627</v>
      </c>
      <c r="C708" s="154" t="s">
        <v>101</v>
      </c>
      <c r="D708" s="154"/>
      <c r="E708" s="155">
        <v>4119.5</v>
      </c>
      <c r="F708" s="93" t="s">
        <v>1631</v>
      </c>
      <c r="G708" s="94">
        <f t="shared" si="235"/>
        <v>1647800</v>
      </c>
      <c r="H708" s="215" t="s">
        <v>42</v>
      </c>
      <c r="I708" s="215">
        <v>44155</v>
      </c>
      <c r="J708" s="154" t="s">
        <v>1628</v>
      </c>
      <c r="K708" s="95"/>
      <c r="L708" s="94"/>
      <c r="M708" s="154" t="s">
        <v>888</v>
      </c>
      <c r="N708" s="215">
        <v>44127</v>
      </c>
      <c r="O708" s="258">
        <f t="shared" si="236"/>
        <v>0</v>
      </c>
      <c r="P708" s="99">
        <f t="shared" si="237"/>
        <v>0</v>
      </c>
      <c r="Q708" s="258"/>
      <c r="R708" s="258"/>
      <c r="S708" s="258"/>
      <c r="T708" s="258"/>
      <c r="U708" s="258"/>
      <c r="V708" s="258"/>
      <c r="W708" s="93" t="s">
        <v>1631</v>
      </c>
      <c r="X708" s="99">
        <f t="shared" si="238"/>
        <v>1647800</v>
      </c>
      <c r="Y708" s="74">
        <f t="shared" si="180"/>
        <v>0</v>
      </c>
      <c r="Z708" s="64"/>
      <c r="AA708" s="64"/>
      <c r="AB708" s="64"/>
      <c r="AC708" s="64"/>
      <c r="AD708" s="64"/>
      <c r="AE708" s="64"/>
      <c r="AF708" s="64"/>
      <c r="AG708" s="64"/>
      <c r="AH708" s="64"/>
      <c r="AI708" s="64"/>
      <c r="AJ708" s="64"/>
      <c r="AK708" s="64"/>
      <c r="AL708" s="64"/>
      <c r="AM708" s="64"/>
    </row>
    <row r="709" spans="1:39" s="69" customFormat="1" ht="72.75" customHeight="1">
      <c r="A709" s="188">
        <v>180</v>
      </c>
      <c r="B709" s="369" t="s">
        <v>1632</v>
      </c>
      <c r="C709" s="380" t="s">
        <v>899</v>
      </c>
      <c r="D709" s="380" t="s">
        <v>900</v>
      </c>
      <c r="E709" s="155">
        <v>8.1</v>
      </c>
      <c r="F709" s="93" t="s">
        <v>909</v>
      </c>
      <c r="G709" s="381">
        <f t="shared" ref="G709:G718" si="239">E709*F709</f>
        <v>1139670</v>
      </c>
      <c r="H709" s="382"/>
      <c r="I709" s="382">
        <v>43958</v>
      </c>
      <c r="J709" s="143" t="s">
        <v>1633</v>
      </c>
      <c r="K709" s="143"/>
      <c r="L709" s="383"/>
      <c r="M709" s="383" t="s">
        <v>1634</v>
      </c>
      <c r="N709" s="382">
        <v>43949</v>
      </c>
      <c r="O709" s="258">
        <f t="shared" si="236"/>
        <v>140700</v>
      </c>
      <c r="P709" s="99">
        <f t="shared" si="237"/>
        <v>1139670</v>
      </c>
      <c r="Q709" s="258"/>
      <c r="R709" s="258"/>
      <c r="S709" s="258"/>
      <c r="T709" s="258"/>
      <c r="U709" s="258"/>
      <c r="V709" s="258"/>
      <c r="W709" s="93" t="s">
        <v>351</v>
      </c>
      <c r="X709" s="99">
        <f t="shared" si="238"/>
        <v>0</v>
      </c>
      <c r="Y709" s="74">
        <f t="shared" si="180"/>
        <v>0</v>
      </c>
      <c r="Z709" s="64"/>
      <c r="AA709" s="64"/>
      <c r="AB709" s="64"/>
      <c r="AC709" s="64"/>
      <c r="AD709" s="64"/>
      <c r="AE709" s="64"/>
      <c r="AF709" s="64"/>
      <c r="AG709" s="64"/>
      <c r="AH709" s="64"/>
      <c r="AI709" s="64"/>
      <c r="AJ709" s="64"/>
      <c r="AK709" s="64"/>
      <c r="AL709" s="64"/>
      <c r="AM709" s="64"/>
    </row>
    <row r="710" spans="1:39" s="69" customFormat="1" ht="72.75" customHeight="1">
      <c r="A710" s="188">
        <v>181</v>
      </c>
      <c r="B710" s="369" t="s">
        <v>1632</v>
      </c>
      <c r="C710" s="380" t="s">
        <v>899</v>
      </c>
      <c r="D710" s="380" t="s">
        <v>902</v>
      </c>
      <c r="E710" s="155">
        <v>8.1</v>
      </c>
      <c r="F710" s="93" t="s">
        <v>901</v>
      </c>
      <c r="G710" s="381">
        <f t="shared" si="239"/>
        <v>4034205</v>
      </c>
      <c r="H710" s="382">
        <v>44735</v>
      </c>
      <c r="I710" s="382">
        <v>44103</v>
      </c>
      <c r="J710" s="143" t="s">
        <v>1635</v>
      </c>
      <c r="K710" s="143"/>
      <c r="L710" s="383"/>
      <c r="M710" s="383" t="s">
        <v>1634</v>
      </c>
      <c r="N710" s="382">
        <v>43949</v>
      </c>
      <c r="O710" s="258">
        <f t="shared" si="236"/>
        <v>161700</v>
      </c>
      <c r="P710" s="99">
        <f t="shared" si="237"/>
        <v>1309770</v>
      </c>
      <c r="Q710" s="258"/>
      <c r="R710" s="258"/>
      <c r="S710" s="258"/>
      <c r="T710" s="258"/>
      <c r="U710" s="258"/>
      <c r="V710" s="258"/>
      <c r="W710" s="93" t="s">
        <v>2005</v>
      </c>
      <c r="X710" s="99">
        <f t="shared" si="238"/>
        <v>2724435</v>
      </c>
      <c r="Y710" s="74">
        <f t="shared" si="180"/>
        <v>0</v>
      </c>
      <c r="Z710" s="64"/>
      <c r="AA710" s="64"/>
      <c r="AB710" s="64"/>
      <c r="AC710" s="64"/>
      <c r="AD710" s="64"/>
      <c r="AE710" s="64"/>
      <c r="AF710" s="64"/>
      <c r="AG710" s="64"/>
      <c r="AH710" s="64"/>
      <c r="AI710" s="64"/>
      <c r="AJ710" s="64"/>
      <c r="AK710" s="64"/>
      <c r="AL710" s="64"/>
      <c r="AM710" s="64"/>
    </row>
    <row r="711" spans="1:39" s="69" customFormat="1" ht="72.75" customHeight="1">
      <c r="A711" s="188">
        <v>182</v>
      </c>
      <c r="B711" s="369" t="s">
        <v>1636</v>
      </c>
      <c r="C711" s="380" t="s">
        <v>899</v>
      </c>
      <c r="D711" s="380" t="s">
        <v>903</v>
      </c>
      <c r="E711" s="155">
        <v>10.56</v>
      </c>
      <c r="F711" s="93" t="s">
        <v>351</v>
      </c>
      <c r="G711" s="381">
        <f t="shared" si="239"/>
        <v>0</v>
      </c>
      <c r="H711" s="382">
        <v>44693</v>
      </c>
      <c r="I711" s="382">
        <v>44103</v>
      </c>
      <c r="J711" s="143" t="s">
        <v>1637</v>
      </c>
      <c r="K711" s="143"/>
      <c r="L711" s="383"/>
      <c r="M711" s="383" t="s">
        <v>1634</v>
      </c>
      <c r="N711" s="382">
        <v>43949</v>
      </c>
      <c r="O711" s="258">
        <f t="shared" si="236"/>
        <v>0</v>
      </c>
      <c r="P711" s="99">
        <f t="shared" si="237"/>
        <v>0</v>
      </c>
      <c r="Q711" s="258"/>
      <c r="R711" s="258"/>
      <c r="S711" s="258"/>
      <c r="T711" s="258"/>
      <c r="U711" s="258"/>
      <c r="V711" s="258"/>
      <c r="W711" s="93" t="s">
        <v>351</v>
      </c>
      <c r="X711" s="99">
        <f t="shared" si="238"/>
        <v>0</v>
      </c>
      <c r="Y711" s="74">
        <f t="shared" si="180"/>
        <v>0</v>
      </c>
      <c r="Z711" s="64"/>
      <c r="AA711" s="64"/>
      <c r="AB711" s="64"/>
      <c r="AC711" s="64"/>
      <c r="AD711" s="64"/>
      <c r="AE711" s="64"/>
      <c r="AF711" s="64"/>
      <c r="AG711" s="64"/>
      <c r="AH711" s="64"/>
      <c r="AI711" s="64"/>
      <c r="AJ711" s="64"/>
      <c r="AK711" s="64"/>
      <c r="AL711" s="64"/>
      <c r="AM711" s="64"/>
    </row>
    <row r="712" spans="1:39" s="69" customFormat="1" ht="72.75" customHeight="1">
      <c r="A712" s="188">
        <v>183</v>
      </c>
      <c r="B712" s="369" t="s">
        <v>1636</v>
      </c>
      <c r="C712" s="380" t="s">
        <v>899</v>
      </c>
      <c r="D712" s="380" t="s">
        <v>903</v>
      </c>
      <c r="E712" s="155">
        <v>10.56</v>
      </c>
      <c r="F712" s="93" t="s">
        <v>904</v>
      </c>
      <c r="G712" s="381">
        <f t="shared" si="239"/>
        <v>109296</v>
      </c>
      <c r="H712" s="382">
        <v>44693</v>
      </c>
      <c r="I712" s="382">
        <v>44004</v>
      </c>
      <c r="J712" s="143" t="s">
        <v>1638</v>
      </c>
      <c r="K712" s="143"/>
      <c r="L712" s="383"/>
      <c r="M712" s="383" t="s">
        <v>1634</v>
      </c>
      <c r="N712" s="382">
        <v>43949</v>
      </c>
      <c r="O712" s="258">
        <f t="shared" si="236"/>
        <v>0</v>
      </c>
      <c r="P712" s="99">
        <f t="shared" si="237"/>
        <v>0</v>
      </c>
      <c r="Q712" s="258"/>
      <c r="R712" s="258"/>
      <c r="S712" s="258"/>
      <c r="T712" s="258"/>
      <c r="U712" s="258"/>
      <c r="V712" s="258"/>
      <c r="W712" s="93" t="s">
        <v>904</v>
      </c>
      <c r="X712" s="99">
        <f t="shared" si="238"/>
        <v>109296</v>
      </c>
      <c r="Y712" s="74">
        <f t="shared" si="180"/>
        <v>0</v>
      </c>
      <c r="Z712" s="64"/>
      <c r="AA712" s="64"/>
      <c r="AB712" s="64"/>
      <c r="AC712" s="64"/>
      <c r="AD712" s="64"/>
      <c r="AE712" s="64"/>
      <c r="AF712" s="64"/>
      <c r="AG712" s="64"/>
      <c r="AH712" s="64"/>
      <c r="AI712" s="64"/>
      <c r="AJ712" s="64"/>
      <c r="AK712" s="64"/>
      <c r="AL712" s="64"/>
      <c r="AM712" s="64"/>
    </row>
    <row r="713" spans="1:39" s="69" customFormat="1" ht="72.75" customHeight="1">
      <c r="A713" s="188">
        <v>184</v>
      </c>
      <c r="B713" s="369" t="s">
        <v>1639</v>
      </c>
      <c r="C713" s="380" t="s">
        <v>899</v>
      </c>
      <c r="D713" s="380" t="s">
        <v>905</v>
      </c>
      <c r="E713" s="155">
        <v>10.56</v>
      </c>
      <c r="F713" s="93" t="s">
        <v>1944</v>
      </c>
      <c r="G713" s="381">
        <f t="shared" si="239"/>
        <v>4752</v>
      </c>
      <c r="H713" s="382">
        <v>44428</v>
      </c>
      <c r="I713" s="382">
        <v>43958</v>
      </c>
      <c r="J713" s="143" t="s">
        <v>1640</v>
      </c>
      <c r="K713" s="143"/>
      <c r="L713" s="383"/>
      <c r="M713" s="383" t="s">
        <v>1634</v>
      </c>
      <c r="N713" s="382">
        <v>43949</v>
      </c>
      <c r="O713" s="258">
        <f t="shared" si="236"/>
        <v>0</v>
      </c>
      <c r="P713" s="99">
        <f t="shared" si="237"/>
        <v>0</v>
      </c>
      <c r="Q713" s="258"/>
      <c r="R713" s="258"/>
      <c r="S713" s="258"/>
      <c r="T713" s="258"/>
      <c r="U713" s="258"/>
      <c r="V713" s="258"/>
      <c r="W713" s="93" t="s">
        <v>1944</v>
      </c>
      <c r="X713" s="99">
        <f t="shared" si="238"/>
        <v>4752</v>
      </c>
      <c r="Y713" s="74">
        <f t="shared" si="180"/>
        <v>0</v>
      </c>
      <c r="Z713" s="64"/>
      <c r="AA713" s="64"/>
      <c r="AB713" s="64"/>
      <c r="AC713" s="64"/>
      <c r="AD713" s="64"/>
      <c r="AE713" s="64"/>
      <c r="AF713" s="64"/>
      <c r="AG713" s="64"/>
      <c r="AH713" s="64"/>
      <c r="AI713" s="64"/>
      <c r="AJ713" s="64"/>
      <c r="AK713" s="64"/>
      <c r="AL713" s="64"/>
      <c r="AM713" s="64"/>
    </row>
    <row r="714" spans="1:39" s="69" customFormat="1" ht="72.75" customHeight="1">
      <c r="A714" s="188">
        <v>185</v>
      </c>
      <c r="B714" s="369" t="s">
        <v>1641</v>
      </c>
      <c r="C714" s="380" t="s">
        <v>899</v>
      </c>
      <c r="D714" s="380"/>
      <c r="E714" s="155">
        <v>7.79</v>
      </c>
      <c r="F714" s="93" t="s">
        <v>351</v>
      </c>
      <c r="G714" s="381">
        <f t="shared" si="239"/>
        <v>0</v>
      </c>
      <c r="H714" s="382">
        <v>44428</v>
      </c>
      <c r="I714" s="382" t="s">
        <v>1642</v>
      </c>
      <c r="J714" s="143" t="s">
        <v>1643</v>
      </c>
      <c r="K714" s="143"/>
      <c r="L714" s="383"/>
      <c r="M714" s="383" t="s">
        <v>1634</v>
      </c>
      <c r="N714" s="382">
        <v>43949</v>
      </c>
      <c r="O714" s="258">
        <f t="shared" si="236"/>
        <v>0</v>
      </c>
      <c r="P714" s="99">
        <f t="shared" si="237"/>
        <v>0</v>
      </c>
      <c r="Q714" s="258"/>
      <c r="R714" s="258"/>
      <c r="S714" s="258"/>
      <c r="T714" s="258"/>
      <c r="U714" s="258"/>
      <c r="V714" s="258"/>
      <c r="W714" s="93" t="s">
        <v>351</v>
      </c>
      <c r="X714" s="99">
        <f t="shared" si="238"/>
        <v>0</v>
      </c>
      <c r="Y714" s="74">
        <f t="shared" si="180"/>
        <v>0</v>
      </c>
      <c r="Z714" s="64"/>
      <c r="AA714" s="64"/>
      <c r="AB714" s="64"/>
      <c r="AC714" s="64"/>
      <c r="AD714" s="64"/>
      <c r="AE714" s="64"/>
      <c r="AF714" s="64"/>
      <c r="AG714" s="64"/>
      <c r="AH714" s="64"/>
      <c r="AI714" s="64"/>
      <c r="AJ714" s="64"/>
      <c r="AK714" s="64"/>
      <c r="AL714" s="64"/>
      <c r="AM714" s="64"/>
    </row>
    <row r="715" spans="1:39" s="69" customFormat="1" ht="72.75" customHeight="1">
      <c r="A715" s="188">
        <v>186</v>
      </c>
      <c r="B715" s="369" t="s">
        <v>1641</v>
      </c>
      <c r="C715" s="380" t="s">
        <v>899</v>
      </c>
      <c r="D715" s="380"/>
      <c r="E715" s="155">
        <v>7.79</v>
      </c>
      <c r="F715" s="93" t="s">
        <v>1945</v>
      </c>
      <c r="G715" s="381">
        <f t="shared" si="239"/>
        <v>105165</v>
      </c>
      <c r="H715" s="382"/>
      <c r="I715" s="382" t="s">
        <v>1644</v>
      </c>
      <c r="J715" s="143" t="s">
        <v>1645</v>
      </c>
      <c r="K715" s="143"/>
      <c r="L715" s="383"/>
      <c r="M715" s="383" t="s">
        <v>1634</v>
      </c>
      <c r="N715" s="382">
        <v>43949</v>
      </c>
      <c r="O715" s="258">
        <f t="shared" si="236"/>
        <v>750</v>
      </c>
      <c r="P715" s="99">
        <f t="shared" si="237"/>
        <v>5842.5</v>
      </c>
      <c r="Q715" s="258"/>
      <c r="R715" s="258"/>
      <c r="S715" s="258"/>
      <c r="T715" s="258"/>
      <c r="U715" s="258"/>
      <c r="V715" s="258"/>
      <c r="W715" s="93" t="s">
        <v>2006</v>
      </c>
      <c r="X715" s="99">
        <f t="shared" si="238"/>
        <v>99322.5</v>
      </c>
      <c r="Y715" s="74">
        <f t="shared" si="180"/>
        <v>0</v>
      </c>
      <c r="Z715" s="64"/>
      <c r="AA715" s="64"/>
      <c r="AB715" s="64"/>
      <c r="AC715" s="64"/>
      <c r="AD715" s="64"/>
      <c r="AE715" s="64"/>
      <c r="AF715" s="64"/>
      <c r="AG715" s="64"/>
      <c r="AH715" s="64"/>
      <c r="AI715" s="64"/>
      <c r="AJ715" s="64"/>
      <c r="AK715" s="64"/>
      <c r="AL715" s="64"/>
      <c r="AM715" s="64"/>
    </row>
    <row r="716" spans="1:39" s="69" customFormat="1" ht="97.5" customHeight="1">
      <c r="A716" s="188">
        <v>187</v>
      </c>
      <c r="B716" s="369" t="s">
        <v>907</v>
      </c>
      <c r="C716" s="380" t="s">
        <v>899</v>
      </c>
      <c r="D716" s="380" t="s">
        <v>906</v>
      </c>
      <c r="E716" s="155">
        <v>9.6</v>
      </c>
      <c r="F716" s="93" t="s">
        <v>910</v>
      </c>
      <c r="G716" s="381">
        <f t="shared" si="239"/>
        <v>1037495.0399999999</v>
      </c>
      <c r="H716" s="382">
        <v>44692</v>
      </c>
      <c r="I716" s="382">
        <v>44103</v>
      </c>
      <c r="J716" s="143" t="s">
        <v>1637</v>
      </c>
      <c r="K716" s="143"/>
      <c r="L716" s="383"/>
      <c r="M716" s="383" t="s">
        <v>1634</v>
      </c>
      <c r="N716" s="382">
        <v>43949</v>
      </c>
      <c r="O716" s="258">
        <f t="shared" si="236"/>
        <v>0</v>
      </c>
      <c r="P716" s="99">
        <f t="shared" si="237"/>
        <v>0</v>
      </c>
      <c r="Q716" s="258"/>
      <c r="R716" s="258"/>
      <c r="S716" s="258"/>
      <c r="T716" s="258"/>
      <c r="U716" s="258"/>
      <c r="V716" s="258"/>
      <c r="W716" s="93" t="s">
        <v>910</v>
      </c>
      <c r="X716" s="99">
        <f t="shared" si="238"/>
        <v>1037495.0399999999</v>
      </c>
      <c r="Y716" s="74">
        <f t="shared" si="180"/>
        <v>0</v>
      </c>
      <c r="Z716" s="64"/>
      <c r="AA716" s="64"/>
      <c r="AB716" s="64"/>
      <c r="AC716" s="64"/>
      <c r="AD716" s="64"/>
      <c r="AE716" s="64"/>
      <c r="AF716" s="64"/>
      <c r="AG716" s="64"/>
      <c r="AH716" s="64"/>
      <c r="AI716" s="64"/>
      <c r="AJ716" s="64"/>
      <c r="AK716" s="64"/>
      <c r="AL716" s="64"/>
      <c r="AM716" s="64"/>
    </row>
    <row r="717" spans="1:39" s="69" customFormat="1" ht="99.75" customHeight="1">
      <c r="A717" s="188">
        <v>188</v>
      </c>
      <c r="B717" s="369" t="s">
        <v>907</v>
      </c>
      <c r="C717" s="380" t="s">
        <v>899</v>
      </c>
      <c r="D717" s="380" t="s">
        <v>908</v>
      </c>
      <c r="E717" s="155">
        <v>9.6</v>
      </c>
      <c r="F717" s="93" t="s">
        <v>1946</v>
      </c>
      <c r="G717" s="381">
        <f t="shared" si="239"/>
        <v>480272.64000000001</v>
      </c>
      <c r="H717" s="382">
        <v>44498</v>
      </c>
      <c r="I717" s="382">
        <v>43958</v>
      </c>
      <c r="J717" s="143" t="s">
        <v>1640</v>
      </c>
      <c r="K717" s="143"/>
      <c r="L717" s="383"/>
      <c r="M717" s="383" t="s">
        <v>1634</v>
      </c>
      <c r="N717" s="382">
        <v>43949</v>
      </c>
      <c r="O717" s="258">
        <f t="shared" si="236"/>
        <v>30956.800000000003</v>
      </c>
      <c r="P717" s="99">
        <f t="shared" si="237"/>
        <v>297185.28000000003</v>
      </c>
      <c r="Q717" s="258"/>
      <c r="R717" s="258"/>
      <c r="S717" s="258"/>
      <c r="T717" s="258"/>
      <c r="U717" s="258"/>
      <c r="V717" s="258"/>
      <c r="W717" s="93" t="s">
        <v>2007</v>
      </c>
      <c r="X717" s="99">
        <f t="shared" si="238"/>
        <v>183087.35999999999</v>
      </c>
      <c r="Y717" s="74">
        <f t="shared" si="180"/>
        <v>0</v>
      </c>
      <c r="Z717" s="64"/>
      <c r="AA717" s="64"/>
      <c r="AB717" s="64"/>
      <c r="AC717" s="64"/>
      <c r="AD717" s="64"/>
      <c r="AE717" s="64"/>
      <c r="AF717" s="64"/>
      <c r="AG717" s="64"/>
      <c r="AH717" s="64"/>
      <c r="AI717" s="64"/>
      <c r="AJ717" s="64"/>
      <c r="AK717" s="64"/>
      <c r="AL717" s="64"/>
      <c r="AM717" s="64"/>
    </row>
    <row r="718" spans="1:39" s="69" customFormat="1" ht="64.5" customHeight="1">
      <c r="A718" s="188">
        <v>189</v>
      </c>
      <c r="B718" s="369" t="s">
        <v>1646</v>
      </c>
      <c r="C718" s="380" t="s">
        <v>899</v>
      </c>
      <c r="D718" s="380"/>
      <c r="E718" s="155">
        <v>7.37</v>
      </c>
      <c r="F718" s="93" t="s">
        <v>1783</v>
      </c>
      <c r="G718" s="381">
        <f t="shared" si="239"/>
        <v>1181411</v>
      </c>
      <c r="H718" s="382">
        <v>44539</v>
      </c>
      <c r="I718" s="382">
        <v>44148</v>
      </c>
      <c r="J718" s="143" t="s">
        <v>1647</v>
      </c>
      <c r="K718" s="143"/>
      <c r="L718" s="383"/>
      <c r="M718" s="383" t="s">
        <v>1648</v>
      </c>
      <c r="N718" s="382">
        <v>44130</v>
      </c>
      <c r="O718" s="258">
        <f t="shared" si="236"/>
        <v>700</v>
      </c>
      <c r="P718" s="99">
        <f t="shared" si="237"/>
        <v>5159</v>
      </c>
      <c r="Q718" s="258"/>
      <c r="R718" s="258"/>
      <c r="S718" s="258"/>
      <c r="T718" s="258"/>
      <c r="U718" s="258"/>
      <c r="V718" s="258"/>
      <c r="W718" s="93" t="s">
        <v>2008</v>
      </c>
      <c r="X718" s="99">
        <f t="shared" si="238"/>
        <v>1176252</v>
      </c>
      <c r="Y718" s="74">
        <f t="shared" si="180"/>
        <v>0</v>
      </c>
      <c r="Z718" s="64"/>
      <c r="AA718" s="64"/>
      <c r="AB718" s="64"/>
      <c r="AC718" s="64"/>
      <c r="AD718" s="64"/>
      <c r="AE718" s="64"/>
      <c r="AF718" s="64"/>
      <c r="AG718" s="64"/>
      <c r="AH718" s="64"/>
      <c r="AI718" s="64"/>
      <c r="AJ718" s="64"/>
      <c r="AK718" s="64"/>
      <c r="AL718" s="64"/>
      <c r="AM718" s="64"/>
    </row>
    <row r="719" spans="1:39" s="30" customFormat="1" ht="21.75" customHeight="1">
      <c r="A719" s="363"/>
      <c r="B719" s="251" t="s">
        <v>33</v>
      </c>
      <c r="C719" s="256"/>
      <c r="D719" s="256"/>
      <c r="E719" s="256"/>
      <c r="F719" s="141"/>
      <c r="G719" s="168">
        <f>SUM(G530:G718)</f>
        <v>110360330.28999998</v>
      </c>
      <c r="H719" s="384"/>
      <c r="I719" s="170"/>
      <c r="J719" s="218"/>
      <c r="K719" s="141"/>
      <c r="L719" s="168">
        <f>SUM(L530:L718)</f>
        <v>0</v>
      </c>
      <c r="M719" s="18"/>
      <c r="N719" s="170"/>
      <c r="O719" s="80"/>
      <c r="P719" s="168">
        <f>SUM(P530:P718)</f>
        <v>8752163.9400000032</v>
      </c>
      <c r="Q719" s="18"/>
      <c r="R719" s="18"/>
      <c r="S719" s="18"/>
      <c r="T719" s="18"/>
      <c r="U719" s="141"/>
      <c r="V719" s="18"/>
      <c r="W719" s="141"/>
      <c r="X719" s="168">
        <f>SUM(X530:X718)</f>
        <v>101608166.35000002</v>
      </c>
      <c r="Y719" s="37">
        <f>G719+L719-P719-X719</f>
        <v>0</v>
      </c>
    </row>
    <row r="720" spans="1:39" s="30" customFormat="1" ht="36.75" customHeight="1">
      <c r="A720" s="744" t="s">
        <v>538</v>
      </c>
      <c r="B720" s="773"/>
      <c r="C720" s="773"/>
      <c r="D720" s="773"/>
      <c r="E720" s="773"/>
      <c r="F720" s="773"/>
      <c r="G720" s="773"/>
      <c r="H720" s="744"/>
      <c r="I720" s="744"/>
      <c r="J720" s="744"/>
      <c r="K720" s="744"/>
      <c r="L720" s="744"/>
      <c r="M720" s="744"/>
      <c r="N720" s="744"/>
      <c r="O720" s="744"/>
      <c r="P720" s="744"/>
      <c r="Q720" s="744"/>
      <c r="R720" s="744"/>
      <c r="S720" s="744"/>
      <c r="T720" s="744"/>
      <c r="U720" s="744"/>
      <c r="V720" s="744"/>
      <c r="W720" s="744"/>
      <c r="X720" s="744"/>
      <c r="Y720" s="37">
        <f t="shared" ref="Y720:Y784" si="240">G720+L720-P720-X720</f>
        <v>0</v>
      </c>
    </row>
    <row r="721" spans="1:25" s="36" customFormat="1" ht="97.5" customHeight="1">
      <c r="A721" s="284">
        <v>1</v>
      </c>
      <c r="B721" s="281" t="s">
        <v>464</v>
      </c>
      <c r="C721" s="360" t="s">
        <v>465</v>
      </c>
      <c r="D721" s="285" t="s">
        <v>466</v>
      </c>
      <c r="E721" s="361">
        <v>157.85</v>
      </c>
      <c r="F721" s="355">
        <v>36</v>
      </c>
      <c r="G721" s="132">
        <f t="shared" ref="G721" si="241">F721*E721</f>
        <v>5682.5999999999995</v>
      </c>
      <c r="H721" s="219"/>
      <c r="I721" s="235"/>
      <c r="J721" s="285"/>
      <c r="K721" s="237"/>
      <c r="L721" s="132"/>
      <c r="M721" s="356" t="s">
        <v>469</v>
      </c>
      <c r="N721" s="357" t="s">
        <v>470</v>
      </c>
      <c r="O721" s="112">
        <f t="shared" ref="O721" si="242">F721+K721-W721</f>
        <v>1</v>
      </c>
      <c r="P721" s="113">
        <f t="shared" ref="P721" si="243">O721*E721</f>
        <v>157.85</v>
      </c>
      <c r="Q721" s="358"/>
      <c r="R721" s="359"/>
      <c r="S721" s="359"/>
      <c r="T721" s="359"/>
      <c r="U721" s="359"/>
      <c r="V721" s="359"/>
      <c r="W721" s="355">
        <v>35</v>
      </c>
      <c r="X721" s="113">
        <f t="shared" ref="X721" si="244">W721*E721</f>
        <v>5524.75</v>
      </c>
      <c r="Y721" s="37">
        <f t="shared" si="240"/>
        <v>0</v>
      </c>
    </row>
    <row r="722" spans="1:25" s="30" customFormat="1" ht="32.25" customHeight="1">
      <c r="A722" s="363"/>
      <c r="B722" s="167" t="s">
        <v>33</v>
      </c>
      <c r="C722" s="18"/>
      <c r="D722" s="18"/>
      <c r="E722" s="18"/>
      <c r="F722" s="141"/>
      <c r="G722" s="168">
        <f>SUM(G721)</f>
        <v>5682.5999999999995</v>
      </c>
      <c r="H722" s="170"/>
      <c r="I722" s="170"/>
      <c r="J722" s="218"/>
      <c r="K722" s="141"/>
      <c r="L722" s="168">
        <f>SUM(L721)</f>
        <v>0</v>
      </c>
      <c r="M722" s="18"/>
      <c r="N722" s="170"/>
      <c r="O722" s="80"/>
      <c r="P722" s="168">
        <f>SUM(P721)</f>
        <v>157.85</v>
      </c>
      <c r="Q722" s="18"/>
      <c r="R722" s="18"/>
      <c r="S722" s="18"/>
      <c r="T722" s="18"/>
      <c r="U722" s="141"/>
      <c r="V722" s="18"/>
      <c r="W722" s="141"/>
      <c r="X722" s="168">
        <f>SUM(X721)</f>
        <v>5524.75</v>
      </c>
      <c r="Y722" s="37">
        <f t="shared" si="240"/>
        <v>0</v>
      </c>
    </row>
    <row r="723" spans="1:25" s="30" customFormat="1" ht="36" customHeight="1">
      <c r="A723" s="744" t="s">
        <v>1064</v>
      </c>
      <c r="B723" s="744"/>
      <c r="C723" s="744"/>
      <c r="D723" s="744"/>
      <c r="E723" s="744"/>
      <c r="F723" s="744"/>
      <c r="G723" s="744"/>
      <c r="H723" s="744"/>
      <c r="I723" s="744"/>
      <c r="J723" s="744"/>
      <c r="K723" s="744"/>
      <c r="L723" s="744"/>
      <c r="M723" s="744"/>
      <c r="N723" s="744"/>
      <c r="O723" s="744"/>
      <c r="P723" s="744"/>
      <c r="Q723" s="744"/>
      <c r="R723" s="744"/>
      <c r="S723" s="744"/>
      <c r="T723" s="744"/>
      <c r="U723" s="744"/>
      <c r="V723" s="744"/>
      <c r="W723" s="744"/>
      <c r="X723" s="744"/>
      <c r="Y723" s="37">
        <f t="shared" si="240"/>
        <v>0</v>
      </c>
    </row>
    <row r="724" spans="1:25" s="36" customFormat="1" ht="95.25" customHeight="1">
      <c r="A724" s="284">
        <v>1</v>
      </c>
      <c r="B724" s="281" t="s">
        <v>464</v>
      </c>
      <c r="C724" s="360" t="s">
        <v>465</v>
      </c>
      <c r="D724" s="285" t="s">
        <v>466</v>
      </c>
      <c r="E724" s="361">
        <v>157.85</v>
      </c>
      <c r="F724" s="355">
        <v>41</v>
      </c>
      <c r="G724" s="132">
        <f t="shared" ref="G724" si="245">F724*E724</f>
        <v>6471.8499999999995</v>
      </c>
      <c r="H724" s="219"/>
      <c r="I724" s="235"/>
      <c r="J724" s="285"/>
      <c r="K724" s="237"/>
      <c r="L724" s="132"/>
      <c r="M724" s="356" t="s">
        <v>469</v>
      </c>
      <c r="N724" s="357" t="s">
        <v>470</v>
      </c>
      <c r="O724" s="112">
        <f t="shared" ref="O724" si="246">F724+K724-W724</f>
        <v>0</v>
      </c>
      <c r="P724" s="113">
        <f t="shared" ref="P724" si="247">O724*E724</f>
        <v>0</v>
      </c>
      <c r="Q724" s="358"/>
      <c r="R724" s="359"/>
      <c r="S724" s="359"/>
      <c r="T724" s="359"/>
      <c r="U724" s="359"/>
      <c r="V724" s="359"/>
      <c r="W724" s="355">
        <v>41</v>
      </c>
      <c r="X724" s="113">
        <f t="shared" ref="X724" si="248">W724*E724</f>
        <v>6471.8499999999995</v>
      </c>
      <c r="Y724" s="37">
        <f t="shared" si="240"/>
        <v>0</v>
      </c>
    </row>
    <row r="725" spans="1:25" s="30" customFormat="1" ht="36" customHeight="1">
      <c r="A725" s="363"/>
      <c r="B725" s="167" t="s">
        <v>33</v>
      </c>
      <c r="C725" s="18"/>
      <c r="D725" s="18"/>
      <c r="E725" s="18"/>
      <c r="F725" s="141"/>
      <c r="G725" s="168">
        <f>SUM(G724)</f>
        <v>6471.8499999999995</v>
      </c>
      <c r="H725" s="170"/>
      <c r="I725" s="170"/>
      <c r="J725" s="218"/>
      <c r="K725" s="141"/>
      <c r="L725" s="168">
        <f>SUM(L724)</f>
        <v>0</v>
      </c>
      <c r="M725" s="18"/>
      <c r="N725" s="170"/>
      <c r="O725" s="80"/>
      <c r="P725" s="168">
        <f>SUM(P724)</f>
        <v>0</v>
      </c>
      <c r="Q725" s="18"/>
      <c r="R725" s="18"/>
      <c r="S725" s="18"/>
      <c r="T725" s="18"/>
      <c r="U725" s="141"/>
      <c r="V725" s="18"/>
      <c r="W725" s="141"/>
      <c r="X725" s="168">
        <f>SUM(X724)</f>
        <v>6471.8499999999995</v>
      </c>
      <c r="Y725" s="37">
        <f t="shared" si="240"/>
        <v>0</v>
      </c>
    </row>
    <row r="726" spans="1:25" s="1" customFormat="1" ht="33" customHeight="1">
      <c r="A726" s="744" t="s">
        <v>946</v>
      </c>
      <c r="B726" s="774"/>
      <c r="C726" s="774"/>
      <c r="D726" s="774"/>
      <c r="E726" s="774"/>
      <c r="F726" s="774"/>
      <c r="G726" s="774"/>
      <c r="H726" s="774"/>
      <c r="I726" s="774"/>
      <c r="J726" s="774"/>
      <c r="K726" s="774"/>
      <c r="L726" s="774"/>
      <c r="M726" s="774"/>
      <c r="N726" s="774"/>
      <c r="O726" s="744"/>
      <c r="P726" s="744"/>
      <c r="Q726" s="744"/>
      <c r="R726" s="744"/>
      <c r="S726" s="744"/>
      <c r="T726" s="744"/>
      <c r="U726" s="744"/>
      <c r="V726" s="744"/>
      <c r="W726" s="744"/>
      <c r="X726" s="744"/>
      <c r="Y726" s="37">
        <f t="shared" si="240"/>
        <v>0</v>
      </c>
    </row>
    <row r="727" spans="1:25" s="36" customFormat="1" ht="51">
      <c r="A727" s="287">
        <v>1</v>
      </c>
      <c r="B727" s="288" t="s">
        <v>947</v>
      </c>
      <c r="C727" s="204" t="s">
        <v>948</v>
      </c>
      <c r="D727" s="204" t="s">
        <v>935</v>
      </c>
      <c r="E727" s="204" t="s">
        <v>869</v>
      </c>
      <c r="F727" s="355">
        <v>55</v>
      </c>
      <c r="G727" s="132">
        <f t="shared" ref="G727:G732" si="249">F727*E727</f>
        <v>9570</v>
      </c>
      <c r="H727" s="201">
        <v>44774</v>
      </c>
      <c r="I727" s="385">
        <v>43817</v>
      </c>
      <c r="J727" s="204" t="s">
        <v>235</v>
      </c>
      <c r="K727" s="386"/>
      <c r="L727" s="386"/>
      <c r="M727" s="386"/>
      <c r="N727" s="385"/>
      <c r="O727" s="112">
        <f t="shared" ref="O727:O732" si="250">F727+K727-W727</f>
        <v>0</v>
      </c>
      <c r="P727" s="113">
        <f t="shared" ref="P727:P732" si="251">O727*E727</f>
        <v>0</v>
      </c>
      <c r="Q727" s="358"/>
      <c r="R727" s="359"/>
      <c r="S727" s="359"/>
      <c r="T727" s="359"/>
      <c r="U727" s="359"/>
      <c r="V727" s="359"/>
      <c r="W727" s="355">
        <v>55</v>
      </c>
      <c r="X727" s="113">
        <f t="shared" ref="X727:X732" si="252">W727*E727</f>
        <v>9570</v>
      </c>
      <c r="Y727" s="37">
        <f t="shared" si="240"/>
        <v>0</v>
      </c>
    </row>
    <row r="728" spans="1:25" s="36" customFormat="1" ht="51">
      <c r="A728" s="287">
        <v>2</v>
      </c>
      <c r="B728" s="288" t="s">
        <v>949</v>
      </c>
      <c r="C728" s="289" t="s">
        <v>948</v>
      </c>
      <c r="D728" s="204"/>
      <c r="E728" s="204" t="s">
        <v>950</v>
      </c>
      <c r="F728" s="355" t="s">
        <v>238</v>
      </c>
      <c r="G728" s="132">
        <f t="shared" si="249"/>
        <v>8370.2000000000007</v>
      </c>
      <c r="H728" s="385"/>
      <c r="I728" s="385">
        <v>44146</v>
      </c>
      <c r="J728" s="204" t="s">
        <v>951</v>
      </c>
      <c r="K728" s="386"/>
      <c r="L728" s="386"/>
      <c r="M728" s="386"/>
      <c r="N728" s="385"/>
      <c r="O728" s="112">
        <f t="shared" si="250"/>
        <v>0</v>
      </c>
      <c r="P728" s="113">
        <f t="shared" si="251"/>
        <v>0</v>
      </c>
      <c r="Q728" s="358"/>
      <c r="R728" s="359"/>
      <c r="S728" s="359"/>
      <c r="T728" s="359"/>
      <c r="U728" s="359"/>
      <c r="V728" s="359"/>
      <c r="W728" s="355" t="s">
        <v>238</v>
      </c>
      <c r="X728" s="113">
        <f t="shared" si="252"/>
        <v>8370.2000000000007</v>
      </c>
      <c r="Y728" s="37">
        <f t="shared" si="240"/>
        <v>0</v>
      </c>
    </row>
    <row r="729" spans="1:25" s="36" customFormat="1" ht="51">
      <c r="A729" s="287">
        <v>3</v>
      </c>
      <c r="B729" s="288" t="s">
        <v>952</v>
      </c>
      <c r="C729" s="289" t="s">
        <v>948</v>
      </c>
      <c r="D729" s="204"/>
      <c r="E729" s="204" t="s">
        <v>950</v>
      </c>
      <c r="F729" s="355" t="s">
        <v>241</v>
      </c>
      <c r="G729" s="132">
        <f t="shared" si="249"/>
        <v>4185.1000000000004</v>
      </c>
      <c r="H729" s="385"/>
      <c r="I729" s="385">
        <v>44146</v>
      </c>
      <c r="J729" s="204" t="s">
        <v>951</v>
      </c>
      <c r="K729" s="386"/>
      <c r="L729" s="386"/>
      <c r="M729" s="386"/>
      <c r="N729" s="385"/>
      <c r="O729" s="112">
        <f t="shared" si="250"/>
        <v>0</v>
      </c>
      <c r="P729" s="113">
        <f t="shared" si="251"/>
        <v>0</v>
      </c>
      <c r="Q729" s="358"/>
      <c r="R729" s="359"/>
      <c r="S729" s="359"/>
      <c r="T729" s="359"/>
      <c r="U729" s="359"/>
      <c r="V729" s="359"/>
      <c r="W729" s="355" t="s">
        <v>241</v>
      </c>
      <c r="X729" s="113">
        <f t="shared" si="252"/>
        <v>4185.1000000000004</v>
      </c>
      <c r="Y729" s="37">
        <f t="shared" si="240"/>
        <v>0</v>
      </c>
    </row>
    <row r="730" spans="1:25" s="36" customFormat="1" ht="51">
      <c r="A730" s="287">
        <v>4</v>
      </c>
      <c r="B730" s="288" t="s">
        <v>953</v>
      </c>
      <c r="C730" s="289" t="s">
        <v>948</v>
      </c>
      <c r="D730" s="204"/>
      <c r="E730" s="204" t="s">
        <v>950</v>
      </c>
      <c r="F730" s="355" t="s">
        <v>238</v>
      </c>
      <c r="G730" s="132">
        <f t="shared" si="249"/>
        <v>8370.2000000000007</v>
      </c>
      <c r="H730" s="385"/>
      <c r="I730" s="387">
        <v>44146</v>
      </c>
      <c r="J730" s="386" t="s">
        <v>951</v>
      </c>
      <c r="K730" s="386"/>
      <c r="L730" s="386"/>
      <c r="M730" s="386"/>
      <c r="N730" s="385"/>
      <c r="O730" s="112">
        <f t="shared" si="250"/>
        <v>0</v>
      </c>
      <c r="P730" s="113">
        <f t="shared" si="251"/>
        <v>0</v>
      </c>
      <c r="Q730" s="358"/>
      <c r="R730" s="359"/>
      <c r="S730" s="359"/>
      <c r="T730" s="359"/>
      <c r="U730" s="359"/>
      <c r="V730" s="359"/>
      <c r="W730" s="355" t="s">
        <v>238</v>
      </c>
      <c r="X730" s="113">
        <f t="shared" si="252"/>
        <v>8370.2000000000007</v>
      </c>
      <c r="Y730" s="37">
        <f t="shared" si="240"/>
        <v>0</v>
      </c>
    </row>
    <row r="731" spans="1:25" s="36" customFormat="1" ht="51">
      <c r="A731" s="287">
        <v>5</v>
      </c>
      <c r="B731" s="288" t="s">
        <v>954</v>
      </c>
      <c r="C731" s="289" t="s">
        <v>948</v>
      </c>
      <c r="D731" s="204"/>
      <c r="E731" s="204" t="s">
        <v>950</v>
      </c>
      <c r="F731" s="355" t="s">
        <v>239</v>
      </c>
      <c r="G731" s="132">
        <f t="shared" si="249"/>
        <v>12555.300000000001</v>
      </c>
      <c r="H731" s="385"/>
      <c r="I731" s="387">
        <v>44146</v>
      </c>
      <c r="J731" s="386" t="s">
        <v>951</v>
      </c>
      <c r="K731" s="386"/>
      <c r="L731" s="386"/>
      <c r="M731" s="386"/>
      <c r="N731" s="385"/>
      <c r="O731" s="112">
        <f t="shared" si="250"/>
        <v>0</v>
      </c>
      <c r="P731" s="113">
        <f t="shared" si="251"/>
        <v>0</v>
      </c>
      <c r="Q731" s="358"/>
      <c r="R731" s="359"/>
      <c r="S731" s="359"/>
      <c r="T731" s="359"/>
      <c r="U731" s="359"/>
      <c r="V731" s="359"/>
      <c r="W731" s="355" t="s">
        <v>239</v>
      </c>
      <c r="X731" s="113">
        <f t="shared" si="252"/>
        <v>12555.300000000001</v>
      </c>
      <c r="Y731" s="37">
        <f t="shared" si="240"/>
        <v>0</v>
      </c>
    </row>
    <row r="732" spans="1:25" s="36" customFormat="1" ht="51">
      <c r="A732" s="287">
        <v>6</v>
      </c>
      <c r="B732" s="288" t="s">
        <v>955</v>
      </c>
      <c r="C732" s="204" t="s">
        <v>473</v>
      </c>
      <c r="D732" s="289" t="s">
        <v>956</v>
      </c>
      <c r="E732" s="204" t="s">
        <v>467</v>
      </c>
      <c r="F732" s="355">
        <v>331</v>
      </c>
      <c r="G732" s="132">
        <f t="shared" si="249"/>
        <v>52248.35</v>
      </c>
      <c r="H732" s="385">
        <v>44621</v>
      </c>
      <c r="I732" s="385">
        <v>44186</v>
      </c>
      <c r="J732" s="386"/>
      <c r="K732" s="386"/>
      <c r="L732" s="386"/>
      <c r="M732" s="386"/>
      <c r="N732" s="385"/>
      <c r="O732" s="112">
        <f t="shared" si="250"/>
        <v>21</v>
      </c>
      <c r="P732" s="113">
        <f t="shared" si="251"/>
        <v>3314.85</v>
      </c>
      <c r="Q732" s="358"/>
      <c r="R732" s="359"/>
      <c r="S732" s="359"/>
      <c r="T732" s="359"/>
      <c r="U732" s="359"/>
      <c r="V732" s="359"/>
      <c r="W732" s="355">
        <v>310</v>
      </c>
      <c r="X732" s="113">
        <f t="shared" si="252"/>
        <v>48933.5</v>
      </c>
      <c r="Y732" s="37">
        <f t="shared" si="240"/>
        <v>0</v>
      </c>
    </row>
    <row r="733" spans="1:25" s="30" customFormat="1" ht="31.5" customHeight="1">
      <c r="A733" s="363"/>
      <c r="B733" s="167" t="s">
        <v>33</v>
      </c>
      <c r="C733" s="18"/>
      <c r="D733" s="18"/>
      <c r="E733" s="18"/>
      <c r="F733" s="141"/>
      <c r="G733" s="168">
        <f>SUM(G727:G732)</f>
        <v>95299.15</v>
      </c>
      <c r="H733" s="170"/>
      <c r="I733" s="170"/>
      <c r="J733" s="218"/>
      <c r="K733" s="141"/>
      <c r="L733" s="168">
        <f>SUM(L727:L732)</f>
        <v>0</v>
      </c>
      <c r="M733" s="18"/>
      <c r="N733" s="170"/>
      <c r="O733" s="80"/>
      <c r="P733" s="168">
        <f>SUM(P727:P732)</f>
        <v>3314.85</v>
      </c>
      <c r="Q733" s="18"/>
      <c r="R733" s="18"/>
      <c r="S733" s="18"/>
      <c r="T733" s="18"/>
      <c r="U733" s="141"/>
      <c r="V733" s="18"/>
      <c r="W733" s="141"/>
      <c r="X733" s="168">
        <f>SUM(X727:X732)</f>
        <v>91984.3</v>
      </c>
      <c r="Y733" s="37">
        <f t="shared" si="240"/>
        <v>0</v>
      </c>
    </row>
    <row r="734" spans="1:25" s="1" customFormat="1" ht="15.75">
      <c r="A734" s="744" t="s">
        <v>912</v>
      </c>
      <c r="B734" s="744"/>
      <c r="C734" s="744"/>
      <c r="D734" s="744"/>
      <c r="E734" s="744"/>
      <c r="F734" s="744"/>
      <c r="G734" s="744"/>
      <c r="H734" s="744"/>
      <c r="I734" s="744"/>
      <c r="J734" s="744"/>
      <c r="K734" s="744"/>
      <c r="L734" s="744"/>
      <c r="M734" s="744"/>
      <c r="N734" s="744"/>
      <c r="O734" s="744"/>
      <c r="P734" s="744"/>
      <c r="Q734" s="744"/>
      <c r="R734" s="744"/>
      <c r="S734" s="744"/>
      <c r="T734" s="744"/>
      <c r="U734" s="744"/>
      <c r="V734" s="744"/>
      <c r="W734" s="744"/>
      <c r="X734" s="744"/>
      <c r="Y734" s="37">
        <f t="shared" si="240"/>
        <v>0</v>
      </c>
    </row>
    <row r="735" spans="1:25" s="36" customFormat="1" ht="102">
      <c r="A735" s="284">
        <v>1</v>
      </c>
      <c r="B735" s="281" t="s">
        <v>464</v>
      </c>
      <c r="C735" s="360" t="s">
        <v>465</v>
      </c>
      <c r="D735" s="285" t="s">
        <v>466</v>
      </c>
      <c r="E735" s="361">
        <v>157.85</v>
      </c>
      <c r="F735" s="355">
        <v>210</v>
      </c>
      <c r="G735" s="132">
        <f t="shared" ref="G735:G741" si="253">F735*E735</f>
        <v>33148.5</v>
      </c>
      <c r="H735" s="219"/>
      <c r="I735" s="235"/>
      <c r="J735" s="285"/>
      <c r="K735" s="237"/>
      <c r="L735" s="132"/>
      <c r="M735" s="356" t="s">
        <v>469</v>
      </c>
      <c r="N735" s="357" t="s">
        <v>470</v>
      </c>
      <c r="O735" s="112">
        <f t="shared" ref="O735" si="254">F735+K735-W735</f>
        <v>0</v>
      </c>
      <c r="P735" s="113">
        <f t="shared" ref="P735" si="255">O735*E735</f>
        <v>0</v>
      </c>
      <c r="Q735" s="358"/>
      <c r="R735" s="359"/>
      <c r="S735" s="359"/>
      <c r="T735" s="359"/>
      <c r="U735" s="359"/>
      <c r="V735" s="359"/>
      <c r="W735" s="355">
        <v>210</v>
      </c>
      <c r="X735" s="113">
        <f t="shared" ref="X735" si="256">W735*E735</f>
        <v>33148.5</v>
      </c>
      <c r="Y735" s="37">
        <f t="shared" si="240"/>
        <v>0</v>
      </c>
    </row>
    <row r="736" spans="1:25" s="36" customFormat="1" ht="30" customHeight="1">
      <c r="A736" s="287">
        <v>2</v>
      </c>
      <c r="B736" s="288" t="s">
        <v>913</v>
      </c>
      <c r="C736" s="204" t="s">
        <v>29</v>
      </c>
      <c r="D736" s="204" t="s">
        <v>914</v>
      </c>
      <c r="E736" s="204" t="s">
        <v>915</v>
      </c>
      <c r="F736" s="355">
        <v>1500</v>
      </c>
      <c r="G736" s="132">
        <f t="shared" si="253"/>
        <v>11235</v>
      </c>
      <c r="H736" s="201"/>
      <c r="I736" s="201"/>
      <c r="J736" s="292"/>
      <c r="K736" s="200"/>
      <c r="L736" s="202"/>
      <c r="M736" s="204"/>
      <c r="N736" s="201"/>
      <c r="O736" s="112">
        <f t="shared" ref="O736:O741" si="257">F736+K736-W736</f>
        <v>0</v>
      </c>
      <c r="P736" s="113">
        <f t="shared" ref="P736:P741" si="258">O736*E736</f>
        <v>0</v>
      </c>
      <c r="Q736" s="358"/>
      <c r="R736" s="359"/>
      <c r="S736" s="359"/>
      <c r="T736" s="359"/>
      <c r="U736" s="359"/>
      <c r="V736" s="359"/>
      <c r="W736" s="355">
        <v>1500</v>
      </c>
      <c r="X736" s="113">
        <f t="shared" ref="X736:X741" si="259">W736*E736</f>
        <v>11235</v>
      </c>
      <c r="Y736" s="37">
        <f t="shared" si="240"/>
        <v>0</v>
      </c>
    </row>
    <row r="737" spans="1:25" s="36" customFormat="1" ht="30" customHeight="1">
      <c r="A737" s="284">
        <v>3</v>
      </c>
      <c r="B737" s="288" t="s">
        <v>916</v>
      </c>
      <c r="C737" s="204" t="s">
        <v>29</v>
      </c>
      <c r="D737" s="204" t="s">
        <v>917</v>
      </c>
      <c r="E737" s="204" t="s">
        <v>918</v>
      </c>
      <c r="F737" s="355">
        <v>2348</v>
      </c>
      <c r="G737" s="132">
        <f t="shared" si="253"/>
        <v>31510.16</v>
      </c>
      <c r="H737" s="201"/>
      <c r="I737" s="201"/>
      <c r="J737" s="292"/>
      <c r="K737" s="200"/>
      <c r="L737" s="202"/>
      <c r="M737" s="204"/>
      <c r="N737" s="201"/>
      <c r="O737" s="112">
        <f t="shared" si="257"/>
        <v>645</v>
      </c>
      <c r="P737" s="113">
        <f t="shared" si="258"/>
        <v>8655.9</v>
      </c>
      <c r="Q737" s="358"/>
      <c r="R737" s="359"/>
      <c r="S737" s="359"/>
      <c r="T737" s="359"/>
      <c r="U737" s="359"/>
      <c r="V737" s="359"/>
      <c r="W737" s="355">
        <v>1703</v>
      </c>
      <c r="X737" s="113">
        <f t="shared" si="259"/>
        <v>22854.26</v>
      </c>
      <c r="Y737" s="37">
        <f t="shared" si="240"/>
        <v>0</v>
      </c>
    </row>
    <row r="738" spans="1:25" s="36" customFormat="1" ht="30" customHeight="1">
      <c r="A738" s="287">
        <v>4</v>
      </c>
      <c r="B738" s="288" t="s">
        <v>919</v>
      </c>
      <c r="C738" s="204" t="s">
        <v>29</v>
      </c>
      <c r="D738" s="204" t="s">
        <v>920</v>
      </c>
      <c r="E738" s="204" t="s">
        <v>921</v>
      </c>
      <c r="F738" s="355">
        <v>46</v>
      </c>
      <c r="G738" s="132">
        <f t="shared" si="253"/>
        <v>552</v>
      </c>
      <c r="H738" s="201"/>
      <c r="I738" s="201"/>
      <c r="J738" s="292"/>
      <c r="K738" s="200"/>
      <c r="L738" s="202"/>
      <c r="M738" s="204"/>
      <c r="N738" s="201"/>
      <c r="O738" s="112">
        <f t="shared" si="257"/>
        <v>16</v>
      </c>
      <c r="P738" s="113">
        <f t="shared" si="258"/>
        <v>192</v>
      </c>
      <c r="Q738" s="358"/>
      <c r="R738" s="359"/>
      <c r="S738" s="359"/>
      <c r="T738" s="359"/>
      <c r="U738" s="359"/>
      <c r="V738" s="359"/>
      <c r="W738" s="355">
        <v>30</v>
      </c>
      <c r="X738" s="113">
        <f t="shared" si="259"/>
        <v>360</v>
      </c>
      <c r="Y738" s="37">
        <f t="shared" si="240"/>
        <v>0</v>
      </c>
    </row>
    <row r="739" spans="1:25" s="36" customFormat="1" ht="30" customHeight="1">
      <c r="A739" s="284">
        <v>5</v>
      </c>
      <c r="B739" s="288" t="s">
        <v>922</v>
      </c>
      <c r="C739" s="204" t="s">
        <v>29</v>
      </c>
      <c r="D739" s="204" t="s">
        <v>923</v>
      </c>
      <c r="E739" s="204">
        <v>5.4565700000000001</v>
      </c>
      <c r="F739" s="355">
        <v>17760</v>
      </c>
      <c r="G739" s="132">
        <f t="shared" si="253"/>
        <v>96908.683199999999</v>
      </c>
      <c r="H739" s="201"/>
      <c r="I739" s="201"/>
      <c r="J739" s="292"/>
      <c r="K739" s="200"/>
      <c r="L739" s="202"/>
      <c r="M739" s="204"/>
      <c r="N739" s="201"/>
      <c r="O739" s="112">
        <f t="shared" si="257"/>
        <v>720</v>
      </c>
      <c r="P739" s="113">
        <f t="shared" si="258"/>
        <v>3928.7303999999999</v>
      </c>
      <c r="Q739" s="358"/>
      <c r="R739" s="359"/>
      <c r="S739" s="359"/>
      <c r="T739" s="359"/>
      <c r="U739" s="359"/>
      <c r="V739" s="359"/>
      <c r="W739" s="355">
        <v>17040</v>
      </c>
      <c r="X739" s="113">
        <f t="shared" si="259"/>
        <v>92979.952799999999</v>
      </c>
      <c r="Y739" s="37">
        <f t="shared" si="240"/>
        <v>0</v>
      </c>
    </row>
    <row r="740" spans="1:25" s="36" customFormat="1" ht="30" customHeight="1">
      <c r="A740" s="287">
        <v>6</v>
      </c>
      <c r="B740" s="288" t="s">
        <v>925</v>
      </c>
      <c r="C740" s="204" t="s">
        <v>29</v>
      </c>
      <c r="D740" s="204" t="s">
        <v>924</v>
      </c>
      <c r="E740" s="204" t="s">
        <v>926</v>
      </c>
      <c r="F740" s="355">
        <v>2610</v>
      </c>
      <c r="G740" s="132">
        <f t="shared" si="253"/>
        <v>18296.099999999999</v>
      </c>
      <c r="H740" s="201"/>
      <c r="I740" s="201">
        <v>44293</v>
      </c>
      <c r="J740" s="292"/>
      <c r="K740" s="200"/>
      <c r="L740" s="202"/>
      <c r="M740" s="204"/>
      <c r="N740" s="201"/>
      <c r="O740" s="112">
        <f t="shared" si="257"/>
        <v>240</v>
      </c>
      <c r="P740" s="113">
        <f t="shared" si="258"/>
        <v>1682.3999999999999</v>
      </c>
      <c r="Q740" s="358"/>
      <c r="R740" s="359"/>
      <c r="S740" s="359"/>
      <c r="T740" s="359"/>
      <c r="U740" s="359"/>
      <c r="V740" s="359"/>
      <c r="W740" s="355">
        <v>2370</v>
      </c>
      <c r="X740" s="113">
        <f t="shared" si="259"/>
        <v>16613.7</v>
      </c>
      <c r="Y740" s="37">
        <f t="shared" si="240"/>
        <v>0</v>
      </c>
    </row>
    <row r="741" spans="1:25" s="36" customFormat="1" ht="30" customHeight="1">
      <c r="A741" s="284">
        <v>7</v>
      </c>
      <c r="B741" s="288" t="s">
        <v>927</v>
      </c>
      <c r="C741" s="204" t="s">
        <v>27</v>
      </c>
      <c r="D741" s="204" t="s">
        <v>928</v>
      </c>
      <c r="E741" s="204" t="s">
        <v>929</v>
      </c>
      <c r="F741" s="355">
        <v>2460</v>
      </c>
      <c r="G741" s="132">
        <f t="shared" si="253"/>
        <v>23689.800000000003</v>
      </c>
      <c r="H741" s="201"/>
      <c r="I741" s="201"/>
      <c r="J741" s="292"/>
      <c r="K741" s="200"/>
      <c r="L741" s="202"/>
      <c r="M741" s="204"/>
      <c r="N741" s="201"/>
      <c r="O741" s="112">
        <f t="shared" si="257"/>
        <v>300</v>
      </c>
      <c r="P741" s="113">
        <f t="shared" si="258"/>
        <v>2889.0000000000005</v>
      </c>
      <c r="Q741" s="358"/>
      <c r="R741" s="359"/>
      <c r="S741" s="359"/>
      <c r="T741" s="359"/>
      <c r="U741" s="359"/>
      <c r="V741" s="359"/>
      <c r="W741" s="355">
        <v>2160</v>
      </c>
      <c r="X741" s="113">
        <f t="shared" si="259"/>
        <v>20800.800000000003</v>
      </c>
      <c r="Y741" s="37">
        <f t="shared" si="240"/>
        <v>0</v>
      </c>
    </row>
    <row r="742" spans="1:25" s="30" customFormat="1" ht="28.5" customHeight="1">
      <c r="A742" s="363"/>
      <c r="B742" s="167" t="s">
        <v>33</v>
      </c>
      <c r="C742" s="18"/>
      <c r="D742" s="18"/>
      <c r="E742" s="18"/>
      <c r="F742" s="141"/>
      <c r="G742" s="168">
        <f>SUM(G735:G741)</f>
        <v>215340.24320000003</v>
      </c>
      <c r="H742" s="170"/>
      <c r="I742" s="170"/>
      <c r="J742" s="218"/>
      <c r="K742" s="141"/>
      <c r="L742" s="168">
        <f>SUM(L735:L741)</f>
        <v>0</v>
      </c>
      <c r="M742" s="18"/>
      <c r="N742" s="170"/>
      <c r="O742" s="80"/>
      <c r="P742" s="168">
        <f>SUM(P735:P741)</f>
        <v>17348.0304</v>
      </c>
      <c r="Q742" s="18"/>
      <c r="R742" s="18"/>
      <c r="S742" s="18"/>
      <c r="T742" s="18"/>
      <c r="U742" s="141"/>
      <c r="V742" s="18"/>
      <c r="W742" s="141"/>
      <c r="X742" s="168">
        <f>SUM(X735:X741)</f>
        <v>197992.21279999998</v>
      </c>
      <c r="Y742" s="37">
        <f t="shared" si="240"/>
        <v>0</v>
      </c>
    </row>
    <row r="743" spans="1:25" s="30" customFormat="1" ht="28.5" customHeight="1">
      <c r="A743" s="744" t="s">
        <v>1021</v>
      </c>
      <c r="B743" s="744"/>
      <c r="C743" s="744"/>
      <c r="D743" s="744"/>
      <c r="E743" s="744"/>
      <c r="F743" s="744"/>
      <c r="G743" s="744"/>
      <c r="H743" s="744"/>
      <c r="I743" s="744"/>
      <c r="J743" s="744"/>
      <c r="K743" s="744"/>
      <c r="L743" s="744"/>
      <c r="M743" s="744"/>
      <c r="N743" s="744"/>
      <c r="O743" s="744"/>
      <c r="P743" s="744"/>
      <c r="Q743" s="744"/>
      <c r="R743" s="744"/>
      <c r="S743" s="744"/>
      <c r="T743" s="744"/>
      <c r="U743" s="744"/>
      <c r="V743" s="744"/>
      <c r="W743" s="744"/>
      <c r="X743" s="744"/>
      <c r="Y743" s="37">
        <f t="shared" si="240"/>
        <v>0</v>
      </c>
    </row>
    <row r="744" spans="1:25" s="36" customFormat="1" ht="95.25" customHeight="1">
      <c r="A744" s="284">
        <v>1</v>
      </c>
      <c r="B744" s="281" t="s">
        <v>464</v>
      </c>
      <c r="C744" s="360" t="s">
        <v>465</v>
      </c>
      <c r="D744" s="285" t="s">
        <v>466</v>
      </c>
      <c r="E744" s="361">
        <v>157.85</v>
      </c>
      <c r="F744" s="355">
        <v>611</v>
      </c>
      <c r="G744" s="132">
        <f t="shared" ref="G744" si="260">F744*E744</f>
        <v>96446.349999999991</v>
      </c>
      <c r="H744" s="219"/>
      <c r="I744" s="235"/>
      <c r="J744" s="285"/>
      <c r="K744" s="237"/>
      <c r="L744" s="132"/>
      <c r="M744" s="356" t="s">
        <v>469</v>
      </c>
      <c r="N744" s="357" t="s">
        <v>470</v>
      </c>
      <c r="O744" s="112">
        <f t="shared" ref="O744" si="261">F744+K744-W744</f>
        <v>52</v>
      </c>
      <c r="P744" s="113">
        <f t="shared" ref="P744" si="262">O744*E744</f>
        <v>8208.1999999999989</v>
      </c>
      <c r="Q744" s="358"/>
      <c r="R744" s="359"/>
      <c r="S744" s="359"/>
      <c r="T744" s="359"/>
      <c r="U744" s="359"/>
      <c r="V744" s="359"/>
      <c r="W744" s="355">
        <v>559</v>
      </c>
      <c r="X744" s="113">
        <f t="shared" ref="X744" si="263">W744*E744</f>
        <v>88238.15</v>
      </c>
      <c r="Y744" s="44">
        <f t="shared" si="240"/>
        <v>0</v>
      </c>
    </row>
    <row r="745" spans="1:25" s="30" customFormat="1" ht="29.25" customHeight="1">
      <c r="A745" s="363"/>
      <c r="B745" s="167" t="s">
        <v>33</v>
      </c>
      <c r="C745" s="18"/>
      <c r="D745" s="18"/>
      <c r="E745" s="18"/>
      <c r="F745" s="141"/>
      <c r="G745" s="168">
        <f>SUM(G744)</f>
        <v>96446.349999999991</v>
      </c>
      <c r="H745" s="170"/>
      <c r="I745" s="170"/>
      <c r="J745" s="218"/>
      <c r="K745" s="141"/>
      <c r="L745" s="168">
        <f>SUM(L744)</f>
        <v>0</v>
      </c>
      <c r="M745" s="18"/>
      <c r="N745" s="170"/>
      <c r="O745" s="80"/>
      <c r="P745" s="168">
        <f>SUM(P744)</f>
        <v>8208.1999999999989</v>
      </c>
      <c r="Q745" s="18"/>
      <c r="R745" s="18"/>
      <c r="S745" s="18"/>
      <c r="T745" s="18"/>
      <c r="U745" s="141"/>
      <c r="V745" s="18"/>
      <c r="W745" s="141"/>
      <c r="X745" s="168">
        <f>SUM(X744)</f>
        <v>88238.15</v>
      </c>
      <c r="Y745" s="37">
        <f t="shared" si="240"/>
        <v>0</v>
      </c>
    </row>
    <row r="746" spans="1:25" s="30" customFormat="1" ht="27" customHeight="1">
      <c r="A746" s="744" t="s">
        <v>959</v>
      </c>
      <c r="B746" s="744"/>
      <c r="C746" s="744"/>
      <c r="D746" s="744"/>
      <c r="E746" s="744"/>
      <c r="F746" s="744"/>
      <c r="G746" s="744"/>
      <c r="H746" s="744"/>
      <c r="I746" s="744"/>
      <c r="J746" s="744"/>
      <c r="K746" s="744"/>
      <c r="L746" s="744"/>
      <c r="M746" s="744"/>
      <c r="N746" s="744"/>
      <c r="O746" s="744"/>
      <c r="P746" s="744"/>
      <c r="Q746" s="744"/>
      <c r="R746" s="744"/>
      <c r="S746" s="744"/>
      <c r="T746" s="744"/>
      <c r="U746" s="744"/>
      <c r="V746" s="744"/>
      <c r="W746" s="744"/>
      <c r="X746" s="744"/>
      <c r="Y746" s="37">
        <f t="shared" si="240"/>
        <v>0</v>
      </c>
    </row>
    <row r="747" spans="1:25" s="36" customFormat="1" ht="102">
      <c r="A747" s="284">
        <v>1</v>
      </c>
      <c r="B747" s="281" t="s">
        <v>464</v>
      </c>
      <c r="C747" s="360" t="s">
        <v>465</v>
      </c>
      <c r="D747" s="285" t="s">
        <v>466</v>
      </c>
      <c r="E747" s="361">
        <v>157.85</v>
      </c>
      <c r="F747" s="355">
        <v>50</v>
      </c>
      <c r="G747" s="132">
        <f t="shared" ref="G747" si="264">F747*E747</f>
        <v>7892.5</v>
      </c>
      <c r="H747" s="219"/>
      <c r="I747" s="235"/>
      <c r="J747" s="285"/>
      <c r="K747" s="237"/>
      <c r="L747" s="132"/>
      <c r="M747" s="356" t="s">
        <v>469</v>
      </c>
      <c r="N747" s="357" t="s">
        <v>470</v>
      </c>
      <c r="O747" s="112">
        <f t="shared" ref="O747" si="265">F747+K747-W747</f>
        <v>0</v>
      </c>
      <c r="P747" s="113">
        <f t="shared" ref="P747" si="266">O747*E747</f>
        <v>0</v>
      </c>
      <c r="Q747" s="358"/>
      <c r="R747" s="359"/>
      <c r="S747" s="359"/>
      <c r="T747" s="359"/>
      <c r="U747" s="359"/>
      <c r="V747" s="359"/>
      <c r="W747" s="355">
        <v>50</v>
      </c>
      <c r="X747" s="113">
        <f t="shared" ref="X747" si="267">W747*E747</f>
        <v>7892.5</v>
      </c>
      <c r="Y747" s="37">
        <f t="shared" si="240"/>
        <v>0</v>
      </c>
    </row>
    <row r="748" spans="1:25" s="30" customFormat="1" ht="26.25" customHeight="1">
      <c r="A748" s="363"/>
      <c r="B748" s="167" t="s">
        <v>33</v>
      </c>
      <c r="C748" s="18"/>
      <c r="D748" s="18"/>
      <c r="E748" s="18"/>
      <c r="F748" s="141"/>
      <c r="G748" s="168">
        <f>SUM(G747)</f>
        <v>7892.5</v>
      </c>
      <c r="H748" s="170"/>
      <c r="I748" s="170"/>
      <c r="J748" s="218"/>
      <c r="K748" s="141"/>
      <c r="L748" s="168">
        <f>SUM(L747)</f>
        <v>0</v>
      </c>
      <c r="M748" s="18"/>
      <c r="N748" s="170"/>
      <c r="O748" s="80"/>
      <c r="P748" s="168">
        <f>SUM(P747)</f>
        <v>0</v>
      </c>
      <c r="Q748" s="18"/>
      <c r="R748" s="18"/>
      <c r="S748" s="18"/>
      <c r="T748" s="18"/>
      <c r="U748" s="141"/>
      <c r="V748" s="18"/>
      <c r="W748" s="141"/>
      <c r="X748" s="168">
        <f>SUM(X747)</f>
        <v>7892.5</v>
      </c>
      <c r="Y748" s="37">
        <f t="shared" si="240"/>
        <v>0</v>
      </c>
    </row>
    <row r="749" spans="1:25" s="30" customFormat="1" ht="31.5" customHeight="1">
      <c r="A749" s="744" t="s">
        <v>960</v>
      </c>
      <c r="B749" s="744"/>
      <c r="C749" s="744"/>
      <c r="D749" s="744"/>
      <c r="E749" s="744"/>
      <c r="F749" s="744"/>
      <c r="G749" s="744"/>
      <c r="H749" s="744"/>
      <c r="I749" s="744"/>
      <c r="J749" s="744"/>
      <c r="K749" s="744"/>
      <c r="L749" s="744"/>
      <c r="M749" s="744"/>
      <c r="N749" s="744"/>
      <c r="O749" s="744"/>
      <c r="P749" s="744"/>
      <c r="Q749" s="744"/>
      <c r="R749" s="744"/>
      <c r="S749" s="744"/>
      <c r="T749" s="744"/>
      <c r="U749" s="744"/>
      <c r="V749" s="744"/>
      <c r="W749" s="744"/>
      <c r="X749" s="744"/>
      <c r="Y749" s="37">
        <f t="shared" si="240"/>
        <v>0</v>
      </c>
    </row>
    <row r="750" spans="1:25" s="36" customFormat="1" ht="97.5" customHeight="1">
      <c r="A750" s="284">
        <v>1</v>
      </c>
      <c r="B750" s="281" t="s">
        <v>464</v>
      </c>
      <c r="C750" s="360" t="s">
        <v>465</v>
      </c>
      <c r="D750" s="285" t="s">
        <v>466</v>
      </c>
      <c r="E750" s="361">
        <v>157.85</v>
      </c>
      <c r="F750" s="355">
        <v>30</v>
      </c>
      <c r="G750" s="132">
        <f t="shared" ref="G750" si="268">F750*E750</f>
        <v>4735.5</v>
      </c>
      <c r="H750" s="219"/>
      <c r="I750" s="235"/>
      <c r="J750" s="285"/>
      <c r="K750" s="237"/>
      <c r="L750" s="132"/>
      <c r="M750" s="356" t="s">
        <v>469</v>
      </c>
      <c r="N750" s="357" t="s">
        <v>470</v>
      </c>
      <c r="O750" s="112">
        <f t="shared" ref="O750" si="269">F750+K750-W750</f>
        <v>0</v>
      </c>
      <c r="P750" s="113">
        <f t="shared" ref="P750" si="270">O750*E750</f>
        <v>0</v>
      </c>
      <c r="Q750" s="358"/>
      <c r="R750" s="359"/>
      <c r="S750" s="359"/>
      <c r="T750" s="359"/>
      <c r="U750" s="359"/>
      <c r="V750" s="359"/>
      <c r="W750" s="355">
        <v>30</v>
      </c>
      <c r="X750" s="113">
        <f t="shared" ref="X750" si="271">W750*E750</f>
        <v>4735.5</v>
      </c>
      <c r="Y750" s="37">
        <f t="shared" si="240"/>
        <v>0</v>
      </c>
    </row>
    <row r="751" spans="1:25" s="30" customFormat="1" ht="30" customHeight="1">
      <c r="A751" s="363"/>
      <c r="B751" s="167" t="s">
        <v>33</v>
      </c>
      <c r="C751" s="18"/>
      <c r="D751" s="18"/>
      <c r="E751" s="18"/>
      <c r="F751" s="141"/>
      <c r="G751" s="168">
        <f>SUM(G750)</f>
        <v>4735.5</v>
      </c>
      <c r="H751" s="170"/>
      <c r="I751" s="170"/>
      <c r="J751" s="218"/>
      <c r="K751" s="141"/>
      <c r="L751" s="168">
        <f>SUM(L750)</f>
        <v>0</v>
      </c>
      <c r="M751" s="18"/>
      <c r="N751" s="170"/>
      <c r="O751" s="80"/>
      <c r="P751" s="168">
        <f>SUM(P750)</f>
        <v>0</v>
      </c>
      <c r="Q751" s="18"/>
      <c r="R751" s="18"/>
      <c r="S751" s="18"/>
      <c r="T751" s="18"/>
      <c r="U751" s="141"/>
      <c r="V751" s="18"/>
      <c r="W751" s="141"/>
      <c r="X751" s="168">
        <f>SUM(X750)</f>
        <v>4735.5</v>
      </c>
      <c r="Y751" s="37">
        <f t="shared" si="240"/>
        <v>0</v>
      </c>
    </row>
    <row r="752" spans="1:25" s="30" customFormat="1" ht="32.25" customHeight="1">
      <c r="A752" s="744" t="s">
        <v>218</v>
      </c>
      <c r="B752" s="744"/>
      <c r="C752" s="744"/>
      <c r="D752" s="744"/>
      <c r="E752" s="744"/>
      <c r="F752" s="744"/>
      <c r="G752" s="744"/>
      <c r="H752" s="744"/>
      <c r="I752" s="744"/>
      <c r="J752" s="744"/>
      <c r="K752" s="744"/>
      <c r="L752" s="744"/>
      <c r="M752" s="744"/>
      <c r="N752" s="744"/>
      <c r="O752" s="744"/>
      <c r="P752" s="744"/>
      <c r="Q752" s="744"/>
      <c r="R752" s="744"/>
      <c r="S752" s="744"/>
      <c r="T752" s="744"/>
      <c r="U752" s="744"/>
      <c r="V752" s="744"/>
      <c r="W752" s="744"/>
      <c r="X752" s="744"/>
      <c r="Y752" s="37">
        <f t="shared" si="240"/>
        <v>0</v>
      </c>
    </row>
    <row r="753" spans="1:39" s="69" customFormat="1" ht="45.75" customHeight="1">
      <c r="A753" s="95">
        <v>1</v>
      </c>
      <c r="B753" s="189" t="s">
        <v>1190</v>
      </c>
      <c r="C753" s="154" t="s">
        <v>1189</v>
      </c>
      <c r="D753" s="154" t="s">
        <v>512</v>
      </c>
      <c r="E753" s="196">
        <v>682.92</v>
      </c>
      <c r="F753" s="95">
        <v>31800</v>
      </c>
      <c r="G753" s="99">
        <f t="shared" ref="G753:G784" si="272">F753*E753</f>
        <v>21716856</v>
      </c>
      <c r="H753" s="215">
        <v>44743</v>
      </c>
      <c r="I753" s="215"/>
      <c r="J753" s="154"/>
      <c r="K753" s="95"/>
      <c r="L753" s="155"/>
      <c r="M753" s="154">
        <v>1336</v>
      </c>
      <c r="N753" s="215">
        <v>44167</v>
      </c>
      <c r="O753" s="95">
        <f t="shared" ref="O753:O785" si="273">F753+K753-W753</f>
        <v>11220</v>
      </c>
      <c r="P753" s="99">
        <f t="shared" ref="P753:P785" si="274">O753*E753</f>
        <v>7662362.3999999994</v>
      </c>
      <c r="Q753" s="154"/>
      <c r="R753" s="154"/>
      <c r="S753" s="95"/>
      <c r="T753" s="154"/>
      <c r="U753" s="154"/>
      <c r="V753" s="154"/>
      <c r="W753" s="95">
        <v>20580</v>
      </c>
      <c r="X753" s="196">
        <f t="shared" ref="X753:X785" si="275">W753*E753</f>
        <v>14054493.6</v>
      </c>
      <c r="Y753" s="85">
        <f t="shared" si="240"/>
        <v>0</v>
      </c>
      <c r="Z753" s="87"/>
      <c r="AA753" s="87"/>
      <c r="AB753" s="87"/>
      <c r="AC753" s="87"/>
      <c r="AD753" s="87"/>
      <c r="AE753" s="87"/>
      <c r="AF753" s="87"/>
      <c r="AG753" s="87"/>
      <c r="AH753" s="87"/>
      <c r="AI753" s="87"/>
      <c r="AJ753" s="87"/>
      <c r="AK753" s="87"/>
      <c r="AL753" s="87"/>
      <c r="AM753" s="87"/>
    </row>
    <row r="754" spans="1:39" s="69" customFormat="1" ht="45.75" customHeight="1">
      <c r="A754" s="95">
        <v>2</v>
      </c>
      <c r="B754" s="189" t="s">
        <v>1190</v>
      </c>
      <c r="C754" s="154" t="s">
        <v>1189</v>
      </c>
      <c r="D754" s="154" t="s">
        <v>513</v>
      </c>
      <c r="E754" s="196">
        <v>682.92</v>
      </c>
      <c r="F754" s="95">
        <v>12060</v>
      </c>
      <c r="G754" s="99">
        <f t="shared" si="272"/>
        <v>8236015.1999999993</v>
      </c>
      <c r="H754" s="215">
        <v>44835</v>
      </c>
      <c r="I754" s="215"/>
      <c r="J754" s="154"/>
      <c r="K754" s="95"/>
      <c r="L754" s="155"/>
      <c r="M754" s="154">
        <v>1336</v>
      </c>
      <c r="N754" s="215">
        <v>44167</v>
      </c>
      <c r="O754" s="95">
        <f t="shared" si="273"/>
        <v>0</v>
      </c>
      <c r="P754" s="99">
        <f t="shared" si="274"/>
        <v>0</v>
      </c>
      <c r="Q754" s="154"/>
      <c r="R754" s="154"/>
      <c r="S754" s="95"/>
      <c r="T754" s="154"/>
      <c r="U754" s="154"/>
      <c r="V754" s="154"/>
      <c r="W754" s="95">
        <v>12060</v>
      </c>
      <c r="X754" s="196">
        <f t="shared" si="275"/>
        <v>8236015.1999999993</v>
      </c>
      <c r="Y754" s="85">
        <f t="shared" si="240"/>
        <v>0</v>
      </c>
      <c r="Z754" s="87"/>
      <c r="AA754" s="87"/>
      <c r="AB754" s="87"/>
      <c r="AC754" s="87"/>
      <c r="AD754" s="87"/>
      <c r="AE754" s="87"/>
      <c r="AF754" s="87"/>
      <c r="AG754" s="87"/>
      <c r="AH754" s="87"/>
      <c r="AI754" s="87"/>
      <c r="AJ754" s="87"/>
      <c r="AK754" s="87"/>
      <c r="AL754" s="87"/>
      <c r="AM754" s="87"/>
    </row>
    <row r="755" spans="1:39" s="69" customFormat="1" ht="45.75" customHeight="1">
      <c r="A755" s="95">
        <v>3</v>
      </c>
      <c r="B755" s="189" t="s">
        <v>1192</v>
      </c>
      <c r="C755" s="154" t="s">
        <v>359</v>
      </c>
      <c r="D755" s="95" t="s">
        <v>514</v>
      </c>
      <c r="E755" s="95">
        <v>357.19</v>
      </c>
      <c r="F755" s="95">
        <v>6090</v>
      </c>
      <c r="G755" s="99">
        <f t="shared" si="272"/>
        <v>2175287.1</v>
      </c>
      <c r="H755" s="96">
        <v>45078</v>
      </c>
      <c r="I755" s="95"/>
      <c r="J755" s="95"/>
      <c r="K755" s="95"/>
      <c r="L755" s="155"/>
      <c r="M755" s="154">
        <v>1336</v>
      </c>
      <c r="N755" s="215">
        <v>44167</v>
      </c>
      <c r="O755" s="95">
        <f t="shared" si="273"/>
        <v>0</v>
      </c>
      <c r="P755" s="99">
        <f t="shared" si="274"/>
        <v>0</v>
      </c>
      <c r="Q755" s="388"/>
      <c r="R755" s="154"/>
      <c r="S755" s="95"/>
      <c r="T755" s="154"/>
      <c r="U755" s="154"/>
      <c r="V755" s="154"/>
      <c r="W755" s="95">
        <v>6090</v>
      </c>
      <c r="X755" s="196">
        <f t="shared" si="275"/>
        <v>2175287.1</v>
      </c>
      <c r="Y755" s="85">
        <f t="shared" si="240"/>
        <v>0</v>
      </c>
      <c r="Z755" s="87"/>
      <c r="AA755" s="87"/>
      <c r="AB755" s="87"/>
      <c r="AC755" s="87"/>
      <c r="AD755" s="87"/>
      <c r="AE755" s="87"/>
      <c r="AF755" s="87"/>
      <c r="AG755" s="87"/>
      <c r="AH755" s="87"/>
      <c r="AI755" s="87"/>
      <c r="AJ755" s="87"/>
      <c r="AK755" s="87"/>
      <c r="AL755" s="87"/>
      <c r="AM755" s="87"/>
    </row>
    <row r="756" spans="1:39" s="69" customFormat="1" ht="45.75" customHeight="1">
      <c r="A756" s="95">
        <v>4</v>
      </c>
      <c r="B756" s="189" t="s">
        <v>1192</v>
      </c>
      <c r="C756" s="189" t="s">
        <v>359</v>
      </c>
      <c r="D756" s="154" t="s">
        <v>515</v>
      </c>
      <c r="E756" s="196">
        <v>357.19</v>
      </c>
      <c r="F756" s="95">
        <v>5640</v>
      </c>
      <c r="G756" s="99">
        <f t="shared" si="272"/>
        <v>2014551.6</v>
      </c>
      <c r="H756" s="215">
        <v>44896</v>
      </c>
      <c r="I756" s="215"/>
      <c r="J756" s="154"/>
      <c r="K756" s="95"/>
      <c r="L756" s="155"/>
      <c r="M756" s="154">
        <v>1336</v>
      </c>
      <c r="N756" s="215">
        <v>44167</v>
      </c>
      <c r="O756" s="95">
        <f t="shared" si="273"/>
        <v>1410</v>
      </c>
      <c r="P756" s="99">
        <f t="shared" si="274"/>
        <v>503637.9</v>
      </c>
      <c r="Q756" s="388"/>
      <c r="R756" s="154"/>
      <c r="S756" s="95"/>
      <c r="T756" s="154"/>
      <c r="U756" s="154"/>
      <c r="V756" s="154"/>
      <c r="W756" s="95">
        <v>4230</v>
      </c>
      <c r="X756" s="196">
        <f t="shared" si="275"/>
        <v>1510913.7</v>
      </c>
      <c r="Y756" s="85">
        <f t="shared" si="240"/>
        <v>0</v>
      </c>
      <c r="Z756" s="87"/>
      <c r="AA756" s="87"/>
      <c r="AB756" s="87"/>
      <c r="AC756" s="87"/>
      <c r="AD756" s="87"/>
      <c r="AE756" s="87"/>
      <c r="AF756" s="87"/>
      <c r="AG756" s="87"/>
      <c r="AH756" s="87"/>
      <c r="AI756" s="87"/>
      <c r="AJ756" s="87"/>
      <c r="AK756" s="87"/>
      <c r="AL756" s="87"/>
      <c r="AM756" s="87"/>
    </row>
    <row r="757" spans="1:39" s="69" customFormat="1" ht="48.75" customHeight="1">
      <c r="A757" s="95">
        <v>5</v>
      </c>
      <c r="B757" s="197" t="s">
        <v>1193</v>
      </c>
      <c r="C757" s="197" t="s">
        <v>1189</v>
      </c>
      <c r="D757" s="151" t="s">
        <v>1071</v>
      </c>
      <c r="E757" s="389">
        <v>357.19</v>
      </c>
      <c r="F757" s="190">
        <v>5700</v>
      </c>
      <c r="G757" s="99">
        <f t="shared" si="272"/>
        <v>2035983</v>
      </c>
      <c r="H757" s="194">
        <v>45078</v>
      </c>
      <c r="I757" s="194"/>
      <c r="J757" s="151"/>
      <c r="K757" s="190"/>
      <c r="L757" s="155"/>
      <c r="M757" s="151">
        <v>1336</v>
      </c>
      <c r="N757" s="194">
        <v>44167</v>
      </c>
      <c r="O757" s="95">
        <f t="shared" si="273"/>
        <v>0</v>
      </c>
      <c r="P757" s="99">
        <f t="shared" si="274"/>
        <v>0</v>
      </c>
      <c r="Q757" s="154"/>
      <c r="R757" s="154"/>
      <c r="S757" s="95"/>
      <c r="T757" s="154"/>
      <c r="U757" s="154"/>
      <c r="V757" s="154"/>
      <c r="W757" s="190">
        <v>5700</v>
      </c>
      <c r="X757" s="196">
        <f t="shared" si="275"/>
        <v>2035983</v>
      </c>
      <c r="Y757" s="85">
        <f t="shared" si="240"/>
        <v>0</v>
      </c>
      <c r="Z757" s="87"/>
      <c r="AA757" s="87"/>
      <c r="AB757" s="87"/>
      <c r="AC757" s="87"/>
      <c r="AD757" s="87"/>
      <c r="AE757" s="87"/>
      <c r="AF757" s="87"/>
      <c r="AG757" s="87"/>
      <c r="AH757" s="87"/>
      <c r="AI757" s="87"/>
      <c r="AJ757" s="87"/>
      <c r="AK757" s="87"/>
      <c r="AL757" s="87"/>
      <c r="AM757" s="87"/>
    </row>
    <row r="758" spans="1:39" s="69" customFormat="1" ht="51.75" customHeight="1">
      <c r="A758" s="95">
        <v>8</v>
      </c>
      <c r="B758" s="189" t="s">
        <v>1205</v>
      </c>
      <c r="C758" s="189" t="s">
        <v>13</v>
      </c>
      <c r="D758" s="154" t="s">
        <v>1072</v>
      </c>
      <c r="E758" s="196">
        <v>2832.29</v>
      </c>
      <c r="F758" s="95">
        <v>1000</v>
      </c>
      <c r="G758" s="99">
        <f t="shared" si="272"/>
        <v>2832290</v>
      </c>
      <c r="H758" s="215">
        <v>44562</v>
      </c>
      <c r="I758" s="215"/>
      <c r="J758" s="154"/>
      <c r="K758" s="95"/>
      <c r="L758" s="196"/>
      <c r="M758" s="154">
        <v>859</v>
      </c>
      <c r="N758" s="215">
        <v>44068</v>
      </c>
      <c r="O758" s="95">
        <f t="shared" si="273"/>
        <v>251</v>
      </c>
      <c r="P758" s="99">
        <f t="shared" si="274"/>
        <v>710904.79</v>
      </c>
      <c r="Q758" s="154"/>
      <c r="R758" s="154"/>
      <c r="S758" s="95"/>
      <c r="T758" s="154"/>
      <c r="U758" s="154"/>
      <c r="V758" s="154"/>
      <c r="W758" s="95">
        <v>749</v>
      </c>
      <c r="X758" s="99">
        <f t="shared" si="275"/>
        <v>2121385.21</v>
      </c>
      <c r="Y758" s="85">
        <f t="shared" si="240"/>
        <v>0</v>
      </c>
      <c r="Z758" s="87"/>
      <c r="AA758" s="87"/>
      <c r="AB758" s="87"/>
      <c r="AC758" s="87"/>
      <c r="AD758" s="87"/>
      <c r="AE758" s="87"/>
      <c r="AF758" s="87"/>
      <c r="AG758" s="87"/>
      <c r="AH758" s="87"/>
      <c r="AI758" s="87"/>
      <c r="AJ758" s="87"/>
      <c r="AK758" s="87"/>
      <c r="AL758" s="87"/>
      <c r="AM758" s="87"/>
    </row>
    <row r="759" spans="1:39" s="69" customFormat="1" ht="46.5" customHeight="1">
      <c r="A759" s="95">
        <v>9</v>
      </c>
      <c r="B759" s="189" t="s">
        <v>1205</v>
      </c>
      <c r="C759" s="189" t="s">
        <v>13</v>
      </c>
      <c r="D759" s="154" t="s">
        <v>352</v>
      </c>
      <c r="E759" s="196">
        <v>2832.29</v>
      </c>
      <c r="F759" s="95">
        <v>589</v>
      </c>
      <c r="G759" s="99">
        <f t="shared" si="272"/>
        <v>1668218.81</v>
      </c>
      <c r="H759" s="215">
        <v>44562</v>
      </c>
      <c r="I759" s="215"/>
      <c r="J759" s="154"/>
      <c r="K759" s="95"/>
      <c r="L759" s="196"/>
      <c r="M759" s="154">
        <v>859</v>
      </c>
      <c r="N759" s="215">
        <v>44068</v>
      </c>
      <c r="O759" s="95">
        <f t="shared" si="273"/>
        <v>589</v>
      </c>
      <c r="P759" s="99">
        <f t="shared" si="274"/>
        <v>1668218.81</v>
      </c>
      <c r="Q759" s="154"/>
      <c r="R759" s="154"/>
      <c r="S759" s="95"/>
      <c r="T759" s="154"/>
      <c r="U759" s="154"/>
      <c r="V759" s="154"/>
      <c r="W759" s="95">
        <v>0</v>
      </c>
      <c r="X759" s="196">
        <f t="shared" si="275"/>
        <v>0</v>
      </c>
      <c r="Y759" s="85">
        <f t="shared" si="240"/>
        <v>0</v>
      </c>
      <c r="Z759" s="87"/>
      <c r="AA759" s="87"/>
      <c r="AB759" s="87"/>
      <c r="AC759" s="87"/>
      <c r="AD759" s="87"/>
      <c r="AE759" s="87"/>
      <c r="AF759" s="87"/>
      <c r="AG759" s="87"/>
      <c r="AH759" s="87"/>
      <c r="AI759" s="87"/>
      <c r="AJ759" s="87"/>
      <c r="AK759" s="87"/>
      <c r="AL759" s="87"/>
      <c r="AM759" s="87"/>
    </row>
    <row r="760" spans="1:39" s="69" customFormat="1" ht="52.5" customHeight="1">
      <c r="A760" s="95">
        <v>10</v>
      </c>
      <c r="B760" s="189" t="s">
        <v>1204</v>
      </c>
      <c r="C760" s="189" t="s">
        <v>1189</v>
      </c>
      <c r="D760" s="154" t="s">
        <v>353</v>
      </c>
      <c r="E760" s="196">
        <v>1157.18</v>
      </c>
      <c r="F760" s="95">
        <v>22380</v>
      </c>
      <c r="G760" s="99">
        <f t="shared" si="272"/>
        <v>25897688.400000002</v>
      </c>
      <c r="H760" s="215">
        <v>44652</v>
      </c>
      <c r="I760" s="215"/>
      <c r="J760" s="154"/>
      <c r="K760" s="95"/>
      <c r="L760" s="155"/>
      <c r="M760" s="154">
        <v>859</v>
      </c>
      <c r="N760" s="215">
        <v>44068</v>
      </c>
      <c r="O760" s="95">
        <f t="shared" si="273"/>
        <v>0</v>
      </c>
      <c r="P760" s="99">
        <f t="shared" si="274"/>
        <v>0</v>
      </c>
      <c r="Q760" s="154"/>
      <c r="R760" s="154"/>
      <c r="S760" s="95"/>
      <c r="T760" s="154"/>
      <c r="U760" s="154"/>
      <c r="V760" s="154"/>
      <c r="W760" s="95">
        <v>22380</v>
      </c>
      <c r="X760" s="196">
        <f t="shared" si="275"/>
        <v>25897688.400000002</v>
      </c>
      <c r="Y760" s="85">
        <f t="shared" si="240"/>
        <v>0</v>
      </c>
      <c r="Z760" s="87"/>
      <c r="AA760" s="87"/>
      <c r="AB760" s="87"/>
      <c r="AC760" s="87"/>
      <c r="AD760" s="87"/>
      <c r="AE760" s="87"/>
      <c r="AF760" s="87"/>
      <c r="AG760" s="87"/>
      <c r="AH760" s="87"/>
      <c r="AI760" s="87"/>
      <c r="AJ760" s="87"/>
      <c r="AK760" s="87"/>
      <c r="AL760" s="87"/>
      <c r="AM760" s="87"/>
    </row>
    <row r="761" spans="1:39" s="69" customFormat="1" ht="54" customHeight="1">
      <c r="A761" s="95">
        <v>11</v>
      </c>
      <c r="B761" s="189" t="s">
        <v>1204</v>
      </c>
      <c r="C761" s="189" t="s">
        <v>1189</v>
      </c>
      <c r="D761" s="154" t="s">
        <v>354</v>
      </c>
      <c r="E761" s="196">
        <v>1157.18</v>
      </c>
      <c r="F761" s="95">
        <v>5070</v>
      </c>
      <c r="G761" s="99">
        <f t="shared" si="272"/>
        <v>5866902.6000000006</v>
      </c>
      <c r="H761" s="215">
        <v>44652</v>
      </c>
      <c r="I761" s="215"/>
      <c r="J761" s="154"/>
      <c r="K761" s="95"/>
      <c r="L761" s="196"/>
      <c r="M761" s="154">
        <v>859</v>
      </c>
      <c r="N761" s="215">
        <v>44068</v>
      </c>
      <c r="O761" s="95">
        <f t="shared" si="273"/>
        <v>4530</v>
      </c>
      <c r="P761" s="99">
        <f t="shared" si="274"/>
        <v>5242025.4000000004</v>
      </c>
      <c r="Q761" s="154"/>
      <c r="R761" s="154"/>
      <c r="S761" s="95"/>
      <c r="T761" s="154"/>
      <c r="U761" s="154"/>
      <c r="V761" s="154"/>
      <c r="W761" s="95">
        <v>540</v>
      </c>
      <c r="X761" s="196">
        <f t="shared" si="275"/>
        <v>624877.20000000007</v>
      </c>
      <c r="Y761" s="85">
        <f t="shared" si="240"/>
        <v>0</v>
      </c>
      <c r="Z761" s="87"/>
      <c r="AA761" s="87"/>
      <c r="AB761" s="87"/>
      <c r="AC761" s="87"/>
      <c r="AD761" s="87"/>
      <c r="AE761" s="87"/>
      <c r="AF761" s="87"/>
      <c r="AG761" s="87"/>
      <c r="AH761" s="87"/>
      <c r="AI761" s="87"/>
      <c r="AJ761" s="87"/>
      <c r="AK761" s="87"/>
      <c r="AL761" s="87"/>
      <c r="AM761" s="87"/>
    </row>
    <row r="762" spans="1:39" s="69" customFormat="1" ht="45.75" customHeight="1">
      <c r="A762" s="95">
        <v>12</v>
      </c>
      <c r="B762" s="189" t="s">
        <v>1203</v>
      </c>
      <c r="C762" s="189" t="s">
        <v>1189</v>
      </c>
      <c r="D762" s="154" t="s">
        <v>342</v>
      </c>
      <c r="E762" s="196">
        <v>87.74</v>
      </c>
      <c r="F762" s="95">
        <v>14220</v>
      </c>
      <c r="G762" s="99">
        <f t="shared" si="272"/>
        <v>1247662.7999999998</v>
      </c>
      <c r="H762" s="215">
        <v>44958</v>
      </c>
      <c r="I762" s="215"/>
      <c r="J762" s="154"/>
      <c r="K762" s="95"/>
      <c r="L762" s="155"/>
      <c r="M762" s="154">
        <v>859</v>
      </c>
      <c r="N762" s="215">
        <v>44068</v>
      </c>
      <c r="O762" s="95">
        <f t="shared" si="273"/>
        <v>9240</v>
      </c>
      <c r="P762" s="99">
        <f t="shared" si="274"/>
        <v>810717.6</v>
      </c>
      <c r="Q762" s="154"/>
      <c r="R762" s="154"/>
      <c r="S762" s="95"/>
      <c r="T762" s="154"/>
      <c r="U762" s="154"/>
      <c r="V762" s="154"/>
      <c r="W762" s="95">
        <v>4980</v>
      </c>
      <c r="X762" s="196">
        <f t="shared" si="275"/>
        <v>436945.19999999995</v>
      </c>
      <c r="Y762" s="85">
        <f t="shared" si="240"/>
        <v>0</v>
      </c>
      <c r="Z762" s="87"/>
      <c r="AA762" s="87"/>
      <c r="AB762" s="87"/>
      <c r="AC762" s="87"/>
      <c r="AD762" s="87"/>
      <c r="AE762" s="87"/>
      <c r="AF762" s="87"/>
      <c r="AG762" s="87"/>
      <c r="AH762" s="87"/>
      <c r="AI762" s="87"/>
      <c r="AJ762" s="87"/>
      <c r="AK762" s="87"/>
      <c r="AL762" s="87"/>
      <c r="AM762" s="87"/>
    </row>
    <row r="763" spans="1:39" s="69" customFormat="1" ht="60" customHeight="1">
      <c r="A763" s="95">
        <v>13</v>
      </c>
      <c r="B763" s="189" t="s">
        <v>1202</v>
      </c>
      <c r="C763" s="189" t="s">
        <v>34</v>
      </c>
      <c r="D763" s="154" t="s">
        <v>343</v>
      </c>
      <c r="E763" s="196">
        <v>1657.43</v>
      </c>
      <c r="F763" s="95">
        <v>1871</v>
      </c>
      <c r="G763" s="99">
        <f t="shared" si="272"/>
        <v>3101051.5300000003</v>
      </c>
      <c r="H763" s="215">
        <v>44562</v>
      </c>
      <c r="I763" s="215"/>
      <c r="J763" s="154"/>
      <c r="K763" s="95"/>
      <c r="L763" s="155"/>
      <c r="M763" s="154">
        <v>859</v>
      </c>
      <c r="N763" s="215">
        <v>44068</v>
      </c>
      <c r="O763" s="95">
        <f t="shared" si="273"/>
        <v>914</v>
      </c>
      <c r="P763" s="99">
        <f t="shared" si="274"/>
        <v>1514891.02</v>
      </c>
      <c r="Q763" s="154"/>
      <c r="R763" s="154"/>
      <c r="S763" s="95"/>
      <c r="T763" s="154"/>
      <c r="U763" s="154"/>
      <c r="V763" s="154"/>
      <c r="W763" s="95">
        <v>957</v>
      </c>
      <c r="X763" s="99">
        <f t="shared" si="275"/>
        <v>1586160.51</v>
      </c>
      <c r="Y763" s="85">
        <f t="shared" si="240"/>
        <v>0</v>
      </c>
      <c r="Z763" s="87"/>
      <c r="AA763" s="87"/>
      <c r="AB763" s="87"/>
      <c r="AC763" s="87"/>
      <c r="AD763" s="87"/>
      <c r="AE763" s="87"/>
      <c r="AF763" s="87"/>
      <c r="AG763" s="87"/>
      <c r="AH763" s="87"/>
      <c r="AI763" s="87"/>
      <c r="AJ763" s="87"/>
      <c r="AK763" s="87"/>
      <c r="AL763" s="87"/>
      <c r="AM763" s="87"/>
    </row>
    <row r="764" spans="1:39" s="69" customFormat="1" ht="53.25" customHeight="1">
      <c r="A764" s="95">
        <v>14</v>
      </c>
      <c r="B764" s="189" t="s">
        <v>1201</v>
      </c>
      <c r="C764" s="154" t="s">
        <v>34</v>
      </c>
      <c r="D764" s="154" t="s">
        <v>516</v>
      </c>
      <c r="E764" s="196">
        <v>6344.03</v>
      </c>
      <c r="F764" s="95">
        <v>36</v>
      </c>
      <c r="G764" s="99">
        <f t="shared" si="272"/>
        <v>228385.08</v>
      </c>
      <c r="H764" s="215">
        <v>45017</v>
      </c>
      <c r="I764" s="215"/>
      <c r="J764" s="154"/>
      <c r="K764" s="95"/>
      <c r="L764" s="155"/>
      <c r="M764" s="154">
        <v>1336</v>
      </c>
      <c r="N764" s="215">
        <v>44167</v>
      </c>
      <c r="O764" s="95">
        <f t="shared" si="273"/>
        <v>0</v>
      </c>
      <c r="P764" s="99">
        <f t="shared" si="274"/>
        <v>0</v>
      </c>
      <c r="Q764" s="154"/>
      <c r="R764" s="154"/>
      <c r="S764" s="95"/>
      <c r="T764" s="154"/>
      <c r="U764" s="154"/>
      <c r="V764" s="154"/>
      <c r="W764" s="95">
        <v>36</v>
      </c>
      <c r="X764" s="99">
        <f t="shared" si="275"/>
        <v>228385.08</v>
      </c>
      <c r="Y764" s="85">
        <f t="shared" si="240"/>
        <v>0</v>
      </c>
      <c r="Z764" s="87"/>
      <c r="AA764" s="87"/>
      <c r="AB764" s="87"/>
      <c r="AC764" s="87"/>
      <c r="AD764" s="87"/>
      <c r="AE764" s="87"/>
      <c r="AF764" s="87"/>
      <c r="AG764" s="87"/>
      <c r="AH764" s="87"/>
      <c r="AI764" s="87"/>
      <c r="AJ764" s="87"/>
      <c r="AK764" s="87"/>
      <c r="AL764" s="87"/>
      <c r="AM764" s="87"/>
    </row>
    <row r="765" spans="1:39" s="69" customFormat="1" ht="63" customHeight="1">
      <c r="A765" s="95">
        <v>15</v>
      </c>
      <c r="B765" s="189" t="s">
        <v>1201</v>
      </c>
      <c r="C765" s="154" t="s">
        <v>34</v>
      </c>
      <c r="D765" s="154" t="s">
        <v>517</v>
      </c>
      <c r="E765" s="196">
        <v>6344.03</v>
      </c>
      <c r="F765" s="95">
        <v>271</v>
      </c>
      <c r="G765" s="99">
        <f t="shared" si="272"/>
        <v>1719232.13</v>
      </c>
      <c r="H765" s="215">
        <v>44682</v>
      </c>
      <c r="I765" s="215"/>
      <c r="J765" s="154"/>
      <c r="K765" s="95"/>
      <c r="L765" s="155"/>
      <c r="M765" s="154">
        <v>1336</v>
      </c>
      <c r="N765" s="215">
        <v>44167</v>
      </c>
      <c r="O765" s="95">
        <f t="shared" si="273"/>
        <v>65</v>
      </c>
      <c r="P765" s="99">
        <f t="shared" si="274"/>
        <v>412361.95</v>
      </c>
      <c r="Q765" s="154"/>
      <c r="R765" s="154"/>
      <c r="S765" s="95"/>
      <c r="T765" s="154"/>
      <c r="U765" s="154"/>
      <c r="V765" s="154"/>
      <c r="W765" s="95">
        <v>206</v>
      </c>
      <c r="X765" s="99">
        <f t="shared" si="275"/>
        <v>1306870.18</v>
      </c>
      <c r="Y765" s="85">
        <f t="shared" si="240"/>
        <v>0</v>
      </c>
      <c r="Z765" s="87"/>
      <c r="AA765" s="87"/>
      <c r="AB765" s="87"/>
      <c r="AC765" s="87"/>
      <c r="AD765" s="87"/>
      <c r="AE765" s="87"/>
      <c r="AF765" s="87"/>
      <c r="AG765" s="87"/>
      <c r="AH765" s="87"/>
      <c r="AI765" s="87"/>
      <c r="AJ765" s="87"/>
      <c r="AK765" s="87"/>
      <c r="AL765" s="87"/>
      <c r="AM765" s="87"/>
    </row>
    <row r="766" spans="1:39" s="69" customFormat="1" ht="47.25" customHeight="1">
      <c r="A766" s="95">
        <v>16</v>
      </c>
      <c r="B766" s="189" t="s">
        <v>1200</v>
      </c>
      <c r="C766" s="154" t="s">
        <v>34</v>
      </c>
      <c r="D766" s="154" t="s">
        <v>142</v>
      </c>
      <c r="E766" s="196">
        <v>1446.64</v>
      </c>
      <c r="F766" s="95">
        <v>123</v>
      </c>
      <c r="G766" s="99">
        <f t="shared" si="272"/>
        <v>177936.72</v>
      </c>
      <c r="H766" s="215">
        <v>44409</v>
      </c>
      <c r="I766" s="215"/>
      <c r="J766" s="154"/>
      <c r="K766" s="95"/>
      <c r="L766" s="155"/>
      <c r="M766" s="154">
        <v>1266</v>
      </c>
      <c r="N766" s="215">
        <v>43776</v>
      </c>
      <c r="O766" s="95">
        <f t="shared" si="273"/>
        <v>123</v>
      </c>
      <c r="P766" s="99">
        <f t="shared" si="274"/>
        <v>177936.72</v>
      </c>
      <c r="Q766" s="103"/>
      <c r="R766" s="104"/>
      <c r="S766" s="104"/>
      <c r="T766" s="104"/>
      <c r="U766" s="104"/>
      <c r="V766" s="104"/>
      <c r="W766" s="95">
        <v>0</v>
      </c>
      <c r="X766" s="99">
        <f t="shared" si="275"/>
        <v>0</v>
      </c>
      <c r="Y766" s="85">
        <f t="shared" si="240"/>
        <v>0</v>
      </c>
      <c r="Z766" s="87"/>
      <c r="AA766" s="87"/>
      <c r="AB766" s="87"/>
      <c r="AC766" s="87"/>
      <c r="AD766" s="87"/>
      <c r="AE766" s="87"/>
      <c r="AF766" s="87"/>
      <c r="AG766" s="87"/>
      <c r="AH766" s="87"/>
      <c r="AI766" s="87"/>
      <c r="AJ766" s="87"/>
      <c r="AK766" s="87"/>
      <c r="AL766" s="87"/>
      <c r="AM766" s="87"/>
    </row>
    <row r="767" spans="1:39" s="69" customFormat="1" ht="51" customHeight="1">
      <c r="A767" s="95">
        <v>17</v>
      </c>
      <c r="B767" s="189" t="s">
        <v>1200</v>
      </c>
      <c r="C767" s="154" t="s">
        <v>34</v>
      </c>
      <c r="D767" s="154" t="s">
        <v>142</v>
      </c>
      <c r="E767" s="196">
        <v>1476.6</v>
      </c>
      <c r="F767" s="95">
        <v>648</v>
      </c>
      <c r="G767" s="99">
        <f t="shared" si="272"/>
        <v>956836.79999999993</v>
      </c>
      <c r="H767" s="215">
        <v>44439</v>
      </c>
      <c r="I767" s="215"/>
      <c r="J767" s="154"/>
      <c r="K767" s="95"/>
      <c r="L767" s="155"/>
      <c r="M767" s="154">
        <v>1276</v>
      </c>
      <c r="N767" s="215">
        <v>43777</v>
      </c>
      <c r="O767" s="95">
        <f t="shared" si="273"/>
        <v>434</v>
      </c>
      <c r="P767" s="99">
        <f t="shared" si="274"/>
        <v>640844.39999999991</v>
      </c>
      <c r="Q767" s="103"/>
      <c r="R767" s="104"/>
      <c r="S767" s="104"/>
      <c r="T767" s="104"/>
      <c r="U767" s="104"/>
      <c r="V767" s="104"/>
      <c r="W767" s="95">
        <v>214</v>
      </c>
      <c r="X767" s="99">
        <f t="shared" si="275"/>
        <v>315992.39999999997</v>
      </c>
      <c r="Y767" s="85">
        <f t="shared" si="240"/>
        <v>0</v>
      </c>
      <c r="Z767" s="87"/>
      <c r="AA767" s="87"/>
      <c r="AB767" s="87"/>
      <c r="AC767" s="87"/>
      <c r="AD767" s="87"/>
      <c r="AE767" s="87"/>
      <c r="AF767" s="87"/>
      <c r="AG767" s="87"/>
      <c r="AH767" s="87"/>
      <c r="AI767" s="87"/>
      <c r="AJ767" s="87"/>
      <c r="AK767" s="87"/>
      <c r="AL767" s="87"/>
      <c r="AM767" s="87"/>
    </row>
    <row r="768" spans="1:39" s="69" customFormat="1" ht="44.25" customHeight="1">
      <c r="A768" s="95">
        <v>18</v>
      </c>
      <c r="B768" s="189" t="s">
        <v>1199</v>
      </c>
      <c r="C768" s="154" t="s">
        <v>34</v>
      </c>
      <c r="D768" s="154" t="s">
        <v>519</v>
      </c>
      <c r="E768" s="196">
        <v>353.1</v>
      </c>
      <c r="F768" s="95">
        <v>1072</v>
      </c>
      <c r="G768" s="99">
        <f t="shared" si="272"/>
        <v>378523.2</v>
      </c>
      <c r="H768" s="215">
        <v>44805</v>
      </c>
      <c r="I768" s="215"/>
      <c r="J768" s="154"/>
      <c r="K768" s="95"/>
      <c r="L768" s="196"/>
      <c r="M768" s="154">
        <v>1336</v>
      </c>
      <c r="N768" s="215">
        <v>44167</v>
      </c>
      <c r="O768" s="95">
        <f t="shared" si="273"/>
        <v>1041</v>
      </c>
      <c r="P768" s="99">
        <f t="shared" si="274"/>
        <v>367577.10000000003</v>
      </c>
      <c r="Q768" s="103"/>
      <c r="R768" s="104"/>
      <c r="S768" s="104"/>
      <c r="T768" s="104"/>
      <c r="U768" s="104"/>
      <c r="V768" s="104"/>
      <c r="W768" s="95">
        <v>31</v>
      </c>
      <c r="X768" s="99">
        <f t="shared" si="275"/>
        <v>10946.1</v>
      </c>
      <c r="Y768" s="85">
        <f t="shared" si="240"/>
        <v>-2.3646862246096134E-11</v>
      </c>
      <c r="Z768" s="87"/>
      <c r="AA768" s="87"/>
      <c r="AB768" s="87"/>
      <c r="AC768" s="87"/>
      <c r="AD768" s="87"/>
      <c r="AE768" s="87"/>
      <c r="AF768" s="87"/>
      <c r="AG768" s="87"/>
      <c r="AH768" s="87"/>
      <c r="AI768" s="87"/>
      <c r="AJ768" s="87"/>
      <c r="AK768" s="87"/>
      <c r="AL768" s="87"/>
      <c r="AM768" s="87"/>
    </row>
    <row r="769" spans="1:39" s="69" customFormat="1" ht="56.25" customHeight="1">
      <c r="A769" s="95">
        <v>19</v>
      </c>
      <c r="B769" s="189" t="s">
        <v>1198</v>
      </c>
      <c r="C769" s="154" t="s">
        <v>13</v>
      </c>
      <c r="D769" s="154" t="s">
        <v>520</v>
      </c>
      <c r="E769" s="196">
        <v>77686.28</v>
      </c>
      <c r="F769" s="95">
        <v>595</v>
      </c>
      <c r="G769" s="99">
        <f t="shared" si="272"/>
        <v>46223336.600000001</v>
      </c>
      <c r="H769" s="215">
        <v>44713</v>
      </c>
      <c r="I769" s="215"/>
      <c r="J769" s="154"/>
      <c r="K769" s="95"/>
      <c r="L769" s="155"/>
      <c r="M769" s="154">
        <v>1336</v>
      </c>
      <c r="N769" s="215">
        <v>44167</v>
      </c>
      <c r="O769" s="95">
        <f t="shared" si="273"/>
        <v>595</v>
      </c>
      <c r="P769" s="99">
        <f t="shared" si="274"/>
        <v>46223336.600000001</v>
      </c>
      <c r="Q769" s="103"/>
      <c r="R769" s="104"/>
      <c r="S769" s="104"/>
      <c r="T769" s="104"/>
      <c r="U769" s="104"/>
      <c r="V769" s="104"/>
      <c r="W769" s="95">
        <v>0</v>
      </c>
      <c r="X769" s="99">
        <f t="shared" si="275"/>
        <v>0</v>
      </c>
      <c r="Y769" s="85">
        <f t="shared" si="240"/>
        <v>0</v>
      </c>
      <c r="Z769" s="87"/>
      <c r="AA769" s="87"/>
      <c r="AB769" s="87"/>
      <c r="AC769" s="87"/>
      <c r="AD769" s="87"/>
      <c r="AE769" s="87"/>
      <c r="AF769" s="87"/>
      <c r="AG769" s="87"/>
      <c r="AH769" s="87"/>
      <c r="AI769" s="87"/>
      <c r="AJ769" s="87"/>
      <c r="AK769" s="87"/>
      <c r="AL769" s="87"/>
      <c r="AM769" s="87"/>
    </row>
    <row r="770" spans="1:39" s="69" customFormat="1" ht="52.5" customHeight="1">
      <c r="A770" s="95">
        <v>20</v>
      </c>
      <c r="B770" s="189" t="s">
        <v>1198</v>
      </c>
      <c r="C770" s="154" t="s">
        <v>13</v>
      </c>
      <c r="D770" s="154" t="s">
        <v>521</v>
      </c>
      <c r="E770" s="196">
        <v>77686.28</v>
      </c>
      <c r="F770" s="95">
        <v>89</v>
      </c>
      <c r="G770" s="99">
        <f t="shared" si="272"/>
        <v>6914078.9199999999</v>
      </c>
      <c r="H770" s="215">
        <v>44682</v>
      </c>
      <c r="I770" s="215"/>
      <c r="J770" s="154"/>
      <c r="K770" s="95"/>
      <c r="L770" s="155"/>
      <c r="M770" s="154">
        <v>1336</v>
      </c>
      <c r="N770" s="215">
        <v>44167</v>
      </c>
      <c r="O770" s="95">
        <f t="shared" si="273"/>
        <v>81</v>
      </c>
      <c r="P770" s="99">
        <f t="shared" si="274"/>
        <v>6292588.6799999997</v>
      </c>
      <c r="Q770" s="103"/>
      <c r="R770" s="104"/>
      <c r="S770" s="104"/>
      <c r="T770" s="104"/>
      <c r="U770" s="104"/>
      <c r="V770" s="104"/>
      <c r="W770" s="95">
        <v>8</v>
      </c>
      <c r="X770" s="99">
        <f t="shared" si="275"/>
        <v>621490.24</v>
      </c>
      <c r="Y770" s="85">
        <f t="shared" si="240"/>
        <v>0</v>
      </c>
      <c r="Z770" s="87"/>
      <c r="AA770" s="87"/>
      <c r="AB770" s="87"/>
      <c r="AC770" s="87"/>
      <c r="AD770" s="87"/>
      <c r="AE770" s="87"/>
      <c r="AF770" s="87"/>
      <c r="AG770" s="87"/>
      <c r="AH770" s="87"/>
      <c r="AI770" s="87"/>
      <c r="AJ770" s="87"/>
      <c r="AK770" s="87"/>
      <c r="AL770" s="87"/>
      <c r="AM770" s="87"/>
    </row>
    <row r="771" spans="1:39" s="69" customFormat="1" ht="39" customHeight="1">
      <c r="A771" s="95">
        <v>21</v>
      </c>
      <c r="B771" s="189" t="s">
        <v>1073</v>
      </c>
      <c r="C771" s="154" t="s">
        <v>10</v>
      </c>
      <c r="D771" s="154" t="s">
        <v>1</v>
      </c>
      <c r="E771" s="196">
        <v>76505</v>
      </c>
      <c r="F771" s="95">
        <v>53</v>
      </c>
      <c r="G771" s="99">
        <f t="shared" si="272"/>
        <v>4054765</v>
      </c>
      <c r="H771" s="215" t="s">
        <v>1074</v>
      </c>
      <c r="I771" s="215"/>
      <c r="J771" s="154"/>
      <c r="K771" s="95"/>
      <c r="L771" s="155"/>
      <c r="M771" s="154">
        <v>691</v>
      </c>
      <c r="N771" s="215">
        <v>43293</v>
      </c>
      <c r="O771" s="95">
        <f t="shared" si="273"/>
        <v>7</v>
      </c>
      <c r="P771" s="99">
        <f t="shared" si="274"/>
        <v>535535</v>
      </c>
      <c r="Q771" s="103"/>
      <c r="R771" s="104"/>
      <c r="S771" s="104"/>
      <c r="T771" s="104"/>
      <c r="U771" s="104"/>
      <c r="V771" s="104"/>
      <c r="W771" s="95">
        <v>46</v>
      </c>
      <c r="X771" s="99">
        <f t="shared" si="275"/>
        <v>3519230</v>
      </c>
      <c r="Y771" s="85">
        <f t="shared" si="240"/>
        <v>0</v>
      </c>
      <c r="Z771" s="87"/>
      <c r="AA771" s="87"/>
      <c r="AB771" s="87"/>
      <c r="AC771" s="87"/>
      <c r="AD771" s="87"/>
      <c r="AE771" s="87"/>
      <c r="AF771" s="87"/>
      <c r="AG771" s="87"/>
      <c r="AH771" s="87"/>
      <c r="AI771" s="87"/>
      <c r="AJ771" s="87"/>
      <c r="AK771" s="87"/>
      <c r="AL771" s="87"/>
      <c r="AM771" s="87"/>
    </row>
    <row r="772" spans="1:39" s="69" customFormat="1" ht="12.75" customHeight="1">
      <c r="A772" s="95">
        <v>22</v>
      </c>
      <c r="B772" s="189" t="s">
        <v>1197</v>
      </c>
      <c r="C772" s="154" t="s">
        <v>34</v>
      </c>
      <c r="D772" s="154" t="s">
        <v>454</v>
      </c>
      <c r="E772" s="196">
        <v>12674.15</v>
      </c>
      <c r="F772" s="95">
        <v>640</v>
      </c>
      <c r="G772" s="99">
        <f t="shared" si="272"/>
        <v>8111456</v>
      </c>
      <c r="H772" s="215">
        <v>45047</v>
      </c>
      <c r="I772" s="215"/>
      <c r="J772" s="154"/>
      <c r="K772" s="95"/>
      <c r="L772" s="196"/>
      <c r="M772" s="154">
        <v>859</v>
      </c>
      <c r="N772" s="215">
        <v>44068</v>
      </c>
      <c r="O772" s="95">
        <f t="shared" si="273"/>
        <v>134</v>
      </c>
      <c r="P772" s="99">
        <f t="shared" si="274"/>
        <v>1698336.0999999999</v>
      </c>
      <c r="Q772" s="103"/>
      <c r="R772" s="104"/>
      <c r="S772" s="104"/>
      <c r="T772" s="104"/>
      <c r="U772" s="104"/>
      <c r="V772" s="104"/>
      <c r="W772" s="95">
        <v>506</v>
      </c>
      <c r="X772" s="99">
        <f t="shared" si="275"/>
        <v>6413119.8999999994</v>
      </c>
      <c r="Y772" s="85">
        <f t="shared" si="240"/>
        <v>0</v>
      </c>
      <c r="Z772" s="87"/>
      <c r="AA772" s="87"/>
      <c r="AB772" s="87"/>
      <c r="AC772" s="87"/>
      <c r="AD772" s="87"/>
      <c r="AE772" s="87"/>
      <c r="AF772" s="87"/>
      <c r="AG772" s="87"/>
      <c r="AH772" s="87"/>
      <c r="AI772" s="87"/>
      <c r="AJ772" s="87"/>
      <c r="AK772" s="87"/>
      <c r="AL772" s="87"/>
      <c r="AM772" s="87"/>
    </row>
    <row r="773" spans="1:39" s="69" customFormat="1" ht="12.75" customHeight="1">
      <c r="A773" s="95">
        <v>23</v>
      </c>
      <c r="B773" s="189" t="s">
        <v>1197</v>
      </c>
      <c r="C773" s="154" t="s">
        <v>34</v>
      </c>
      <c r="D773" s="144" t="s">
        <v>522</v>
      </c>
      <c r="E773" s="390">
        <v>12674.15</v>
      </c>
      <c r="F773" s="95">
        <v>525</v>
      </c>
      <c r="G773" s="99">
        <f t="shared" si="272"/>
        <v>6653928.75</v>
      </c>
      <c r="H773" s="96">
        <v>45200</v>
      </c>
      <c r="I773" s="96"/>
      <c r="J773" s="154"/>
      <c r="K773" s="95"/>
      <c r="L773" s="196"/>
      <c r="M773" s="154">
        <v>859</v>
      </c>
      <c r="N773" s="215">
        <v>44068</v>
      </c>
      <c r="O773" s="95">
        <f t="shared" si="273"/>
        <v>0</v>
      </c>
      <c r="P773" s="99">
        <f t="shared" si="274"/>
        <v>0</v>
      </c>
      <c r="Q773" s="103"/>
      <c r="R773" s="104"/>
      <c r="S773" s="104"/>
      <c r="T773" s="104"/>
      <c r="U773" s="104"/>
      <c r="V773" s="104"/>
      <c r="W773" s="95">
        <v>525</v>
      </c>
      <c r="X773" s="99">
        <f t="shared" si="275"/>
        <v>6653928.75</v>
      </c>
      <c r="Y773" s="85">
        <f t="shared" si="240"/>
        <v>0</v>
      </c>
      <c r="Z773" s="87"/>
      <c r="AA773" s="87"/>
      <c r="AB773" s="87"/>
      <c r="AC773" s="87"/>
      <c r="AD773" s="87"/>
      <c r="AE773" s="87"/>
      <c r="AF773" s="87"/>
      <c r="AG773" s="87"/>
      <c r="AH773" s="87"/>
      <c r="AI773" s="87"/>
      <c r="AJ773" s="87"/>
      <c r="AK773" s="87"/>
      <c r="AL773" s="87"/>
      <c r="AM773" s="87"/>
    </row>
    <row r="774" spans="1:39" s="69" customFormat="1" ht="41.25" customHeight="1">
      <c r="A774" s="95">
        <v>24</v>
      </c>
      <c r="B774" s="189" t="s">
        <v>1196</v>
      </c>
      <c r="C774" s="189" t="s">
        <v>13</v>
      </c>
      <c r="D774" s="154" t="s">
        <v>341</v>
      </c>
      <c r="E774" s="196">
        <v>85856.8</v>
      </c>
      <c r="F774" s="95">
        <v>34</v>
      </c>
      <c r="G774" s="99">
        <f t="shared" si="272"/>
        <v>2919131.2</v>
      </c>
      <c r="H774" s="215">
        <v>44581</v>
      </c>
      <c r="I774" s="215"/>
      <c r="J774" s="154"/>
      <c r="K774" s="95"/>
      <c r="L774" s="196"/>
      <c r="M774" s="154">
        <v>1336</v>
      </c>
      <c r="N774" s="215">
        <v>44167</v>
      </c>
      <c r="O774" s="95">
        <f t="shared" si="273"/>
        <v>34</v>
      </c>
      <c r="P774" s="99">
        <f t="shared" si="274"/>
        <v>2919131.2</v>
      </c>
      <c r="Q774" s="154"/>
      <c r="R774" s="154"/>
      <c r="S774" s="95"/>
      <c r="T774" s="154"/>
      <c r="U774" s="154"/>
      <c r="V774" s="154"/>
      <c r="W774" s="95">
        <v>0</v>
      </c>
      <c r="X774" s="99">
        <f t="shared" si="275"/>
        <v>0</v>
      </c>
      <c r="Y774" s="85">
        <f t="shared" si="240"/>
        <v>0</v>
      </c>
      <c r="Z774" s="87"/>
      <c r="AA774" s="87"/>
      <c r="AB774" s="87"/>
      <c r="AC774" s="87"/>
      <c r="AD774" s="87"/>
      <c r="AE774" s="87"/>
      <c r="AF774" s="87"/>
      <c r="AG774" s="87"/>
      <c r="AH774" s="87"/>
      <c r="AI774" s="87"/>
      <c r="AJ774" s="87"/>
      <c r="AK774" s="87"/>
      <c r="AL774" s="87"/>
      <c r="AM774" s="87"/>
    </row>
    <row r="775" spans="1:39" s="69" customFormat="1" ht="18.75" customHeight="1">
      <c r="A775" s="95">
        <v>25</v>
      </c>
      <c r="B775" s="189" t="s">
        <v>1195</v>
      </c>
      <c r="C775" s="189" t="s">
        <v>359</v>
      </c>
      <c r="D775" s="154">
        <v>1994246</v>
      </c>
      <c r="E775" s="196">
        <v>25.68</v>
      </c>
      <c r="F775" s="95">
        <v>1260</v>
      </c>
      <c r="G775" s="99">
        <f t="shared" si="272"/>
        <v>32356.799999999999</v>
      </c>
      <c r="H775" s="215">
        <v>45658</v>
      </c>
      <c r="I775" s="215"/>
      <c r="J775" s="154"/>
      <c r="K775" s="95"/>
      <c r="L775" s="155"/>
      <c r="M775" s="154">
        <v>859</v>
      </c>
      <c r="N775" s="215">
        <v>44068</v>
      </c>
      <c r="O775" s="95">
        <f t="shared" si="273"/>
        <v>1260</v>
      </c>
      <c r="P775" s="99">
        <f t="shared" si="274"/>
        <v>32356.799999999999</v>
      </c>
      <c r="Q775" s="154"/>
      <c r="R775" s="154"/>
      <c r="S775" s="95"/>
      <c r="T775" s="154"/>
      <c r="U775" s="154"/>
      <c r="V775" s="154"/>
      <c r="W775" s="95">
        <v>0</v>
      </c>
      <c r="X775" s="99">
        <f t="shared" si="275"/>
        <v>0</v>
      </c>
      <c r="Y775" s="85">
        <f t="shared" si="240"/>
        <v>0</v>
      </c>
      <c r="Z775" s="87"/>
      <c r="AA775" s="87"/>
      <c r="AB775" s="87"/>
      <c r="AC775" s="87"/>
      <c r="AD775" s="87"/>
      <c r="AE775" s="87"/>
      <c r="AF775" s="87"/>
      <c r="AG775" s="87"/>
      <c r="AH775" s="87"/>
      <c r="AI775" s="87"/>
      <c r="AJ775" s="87"/>
      <c r="AK775" s="87"/>
      <c r="AL775" s="87"/>
      <c r="AM775" s="87"/>
    </row>
    <row r="776" spans="1:39" s="69" customFormat="1" ht="12.75" customHeight="1">
      <c r="A776" s="95">
        <v>26</v>
      </c>
      <c r="B776" s="189" t="s">
        <v>1194</v>
      </c>
      <c r="C776" s="189" t="s">
        <v>101</v>
      </c>
      <c r="D776" s="154">
        <v>81019</v>
      </c>
      <c r="E776" s="196">
        <v>303.60000000000002</v>
      </c>
      <c r="F776" s="95">
        <v>7</v>
      </c>
      <c r="G776" s="99">
        <f t="shared" si="272"/>
        <v>2125.2000000000003</v>
      </c>
      <c r="H776" s="215">
        <v>44500</v>
      </c>
      <c r="I776" s="215"/>
      <c r="J776" s="154"/>
      <c r="K776" s="95"/>
      <c r="L776" s="155"/>
      <c r="M776" s="154">
        <v>1276</v>
      </c>
      <c r="N776" s="215">
        <v>43777</v>
      </c>
      <c r="O776" s="95">
        <f t="shared" si="273"/>
        <v>6</v>
      </c>
      <c r="P776" s="99">
        <f t="shared" si="274"/>
        <v>1821.6000000000001</v>
      </c>
      <c r="Q776" s="154"/>
      <c r="R776" s="154"/>
      <c r="S776" s="95"/>
      <c r="T776" s="154"/>
      <c r="U776" s="154"/>
      <c r="V776" s="154"/>
      <c r="W776" s="95">
        <v>1</v>
      </c>
      <c r="X776" s="99">
        <f t="shared" si="275"/>
        <v>303.60000000000002</v>
      </c>
      <c r="Y776" s="85">
        <f t="shared" si="240"/>
        <v>0</v>
      </c>
      <c r="Z776" s="87"/>
      <c r="AA776" s="87"/>
      <c r="AB776" s="87"/>
      <c r="AC776" s="87"/>
      <c r="AD776" s="87"/>
      <c r="AE776" s="87"/>
      <c r="AF776" s="87"/>
      <c r="AG776" s="87"/>
      <c r="AH776" s="87"/>
      <c r="AI776" s="87"/>
      <c r="AJ776" s="87"/>
      <c r="AK776" s="87"/>
      <c r="AL776" s="87"/>
      <c r="AM776" s="87"/>
    </row>
    <row r="777" spans="1:39" s="69" customFormat="1" ht="12.75" customHeight="1">
      <c r="A777" s="95">
        <v>27</v>
      </c>
      <c r="B777" s="189" t="s">
        <v>1075</v>
      </c>
      <c r="C777" s="154" t="s">
        <v>29</v>
      </c>
      <c r="D777" s="98"/>
      <c r="E777" s="94">
        <v>5.44</v>
      </c>
      <c r="F777" s="154">
        <v>21720</v>
      </c>
      <c r="G777" s="99">
        <f t="shared" si="272"/>
        <v>118156.8</v>
      </c>
      <c r="H777" s="96">
        <v>45517</v>
      </c>
      <c r="I777" s="96"/>
      <c r="J777" s="154"/>
      <c r="K777" s="95"/>
      <c r="L777" s="196"/>
      <c r="M777" s="154">
        <v>951</v>
      </c>
      <c r="N777" s="215">
        <v>44090</v>
      </c>
      <c r="O777" s="95">
        <f t="shared" si="273"/>
        <v>0</v>
      </c>
      <c r="P777" s="99">
        <f t="shared" si="274"/>
        <v>0</v>
      </c>
      <c r="Q777" s="95"/>
      <c r="R777" s="95"/>
      <c r="S777" s="95"/>
      <c r="T777" s="95"/>
      <c r="U777" s="95"/>
      <c r="V777" s="95"/>
      <c r="W777" s="154">
        <v>21720</v>
      </c>
      <c r="X777" s="99">
        <f t="shared" si="275"/>
        <v>118156.8</v>
      </c>
      <c r="Y777" s="85">
        <f t="shared" si="240"/>
        <v>0</v>
      </c>
      <c r="Z777" s="87"/>
      <c r="AA777" s="87"/>
      <c r="AB777" s="87"/>
      <c r="AC777" s="87"/>
      <c r="AD777" s="87"/>
      <c r="AE777" s="87"/>
      <c r="AF777" s="87"/>
      <c r="AG777" s="87"/>
      <c r="AH777" s="87"/>
      <c r="AI777" s="87"/>
      <c r="AJ777" s="87"/>
      <c r="AK777" s="87"/>
      <c r="AL777" s="87"/>
      <c r="AM777" s="87"/>
    </row>
    <row r="778" spans="1:39" s="69" customFormat="1" ht="12.75" customHeight="1">
      <c r="A778" s="95">
        <v>28</v>
      </c>
      <c r="B778" s="189" t="s">
        <v>1076</v>
      </c>
      <c r="C778" s="154" t="s">
        <v>29</v>
      </c>
      <c r="D778" s="98"/>
      <c r="E778" s="94">
        <v>9.6300000000000008</v>
      </c>
      <c r="F778" s="154">
        <v>4980</v>
      </c>
      <c r="G778" s="99">
        <f t="shared" si="272"/>
        <v>47957.4</v>
      </c>
      <c r="H778" s="96">
        <v>45540</v>
      </c>
      <c r="I778" s="96"/>
      <c r="J778" s="154"/>
      <c r="K778" s="95"/>
      <c r="L778" s="196"/>
      <c r="M778" s="154">
        <v>984</v>
      </c>
      <c r="N778" s="215">
        <v>44096</v>
      </c>
      <c r="O778" s="95">
        <f t="shared" si="273"/>
        <v>0</v>
      </c>
      <c r="P778" s="99">
        <f t="shared" si="274"/>
        <v>0</v>
      </c>
      <c r="Q778" s="95"/>
      <c r="R778" s="95"/>
      <c r="S778" s="95"/>
      <c r="T778" s="95"/>
      <c r="U778" s="95"/>
      <c r="V778" s="95"/>
      <c r="W778" s="154">
        <v>4980</v>
      </c>
      <c r="X778" s="99">
        <f t="shared" si="275"/>
        <v>47957.4</v>
      </c>
      <c r="Y778" s="85">
        <f t="shared" si="240"/>
        <v>0</v>
      </c>
      <c r="Z778" s="87"/>
      <c r="AA778" s="87"/>
      <c r="AB778" s="87"/>
      <c r="AC778" s="87"/>
      <c r="AD778" s="87"/>
      <c r="AE778" s="87"/>
      <c r="AF778" s="87"/>
      <c r="AG778" s="87"/>
      <c r="AH778" s="87"/>
      <c r="AI778" s="87"/>
      <c r="AJ778" s="87"/>
      <c r="AK778" s="87"/>
      <c r="AL778" s="87"/>
      <c r="AM778" s="87"/>
    </row>
    <row r="779" spans="1:39" s="69" customFormat="1" ht="28.5" customHeight="1">
      <c r="A779" s="95">
        <v>29</v>
      </c>
      <c r="B779" s="189" t="s">
        <v>1077</v>
      </c>
      <c r="C779" s="154" t="s">
        <v>29</v>
      </c>
      <c r="D779" s="98"/>
      <c r="E779" s="94">
        <v>10.7</v>
      </c>
      <c r="F779" s="154">
        <v>1260</v>
      </c>
      <c r="G779" s="99">
        <f t="shared" si="272"/>
        <v>13482</v>
      </c>
      <c r="H779" s="96">
        <v>45517</v>
      </c>
      <c r="I779" s="96"/>
      <c r="J779" s="154"/>
      <c r="K779" s="95"/>
      <c r="L779" s="196"/>
      <c r="M779" s="154">
        <v>984</v>
      </c>
      <c r="N779" s="215">
        <v>44096</v>
      </c>
      <c r="O779" s="95">
        <f t="shared" si="273"/>
        <v>0</v>
      </c>
      <c r="P779" s="99">
        <f t="shared" si="274"/>
        <v>0</v>
      </c>
      <c r="Q779" s="95"/>
      <c r="R779" s="95"/>
      <c r="S779" s="95"/>
      <c r="T779" s="95"/>
      <c r="U779" s="95"/>
      <c r="V779" s="95"/>
      <c r="W779" s="154">
        <v>1260</v>
      </c>
      <c r="X779" s="99">
        <f t="shared" si="275"/>
        <v>13482</v>
      </c>
      <c r="Y779" s="85">
        <f t="shared" si="240"/>
        <v>0</v>
      </c>
      <c r="Z779" s="87"/>
      <c r="AA779" s="87"/>
      <c r="AB779" s="87"/>
      <c r="AC779" s="87"/>
      <c r="AD779" s="87"/>
      <c r="AE779" s="87"/>
      <c r="AF779" s="87"/>
      <c r="AG779" s="87"/>
      <c r="AH779" s="87"/>
      <c r="AI779" s="87"/>
      <c r="AJ779" s="87"/>
      <c r="AK779" s="87"/>
      <c r="AL779" s="87"/>
      <c r="AM779" s="87"/>
    </row>
    <row r="780" spans="1:39" s="69" customFormat="1" ht="28.5" customHeight="1">
      <c r="A780" s="95">
        <v>30</v>
      </c>
      <c r="B780" s="189" t="s">
        <v>1078</v>
      </c>
      <c r="C780" s="154" t="s">
        <v>29</v>
      </c>
      <c r="D780" s="98"/>
      <c r="E780" s="391">
        <v>7.49</v>
      </c>
      <c r="F780" s="154">
        <v>10950</v>
      </c>
      <c r="G780" s="99">
        <f t="shared" si="272"/>
        <v>82015.5</v>
      </c>
      <c r="H780" s="96">
        <v>45526</v>
      </c>
      <c r="I780" s="96"/>
      <c r="J780" s="154"/>
      <c r="K780" s="95"/>
      <c r="L780" s="196"/>
      <c r="M780" s="154">
        <v>984</v>
      </c>
      <c r="N780" s="215">
        <v>44096</v>
      </c>
      <c r="O780" s="95">
        <f t="shared" si="273"/>
        <v>0</v>
      </c>
      <c r="P780" s="99">
        <f t="shared" si="274"/>
        <v>0</v>
      </c>
      <c r="Q780" s="95"/>
      <c r="R780" s="95"/>
      <c r="S780" s="95"/>
      <c r="T780" s="95"/>
      <c r="U780" s="95"/>
      <c r="V780" s="95"/>
      <c r="W780" s="154">
        <v>10950</v>
      </c>
      <c r="X780" s="99">
        <f t="shared" si="275"/>
        <v>82015.5</v>
      </c>
      <c r="Y780" s="85">
        <f t="shared" si="240"/>
        <v>0</v>
      </c>
      <c r="Z780" s="87"/>
      <c r="AA780" s="87"/>
      <c r="AB780" s="87"/>
      <c r="AC780" s="87"/>
      <c r="AD780" s="87"/>
      <c r="AE780" s="87"/>
      <c r="AF780" s="87"/>
      <c r="AG780" s="87"/>
      <c r="AH780" s="87"/>
      <c r="AI780" s="87"/>
      <c r="AJ780" s="87"/>
      <c r="AK780" s="87"/>
      <c r="AL780" s="87"/>
      <c r="AM780" s="87"/>
    </row>
    <row r="781" spans="1:39" s="69" customFormat="1" ht="12.75" customHeight="1">
      <c r="A781" s="95">
        <v>31</v>
      </c>
      <c r="B781" s="189" t="s">
        <v>1079</v>
      </c>
      <c r="C781" s="154" t="s">
        <v>29</v>
      </c>
      <c r="D781" s="98"/>
      <c r="E781" s="391">
        <v>9.51</v>
      </c>
      <c r="F781" s="154">
        <v>13620</v>
      </c>
      <c r="G781" s="99">
        <f t="shared" si="272"/>
        <v>129526.2</v>
      </c>
      <c r="H781" s="96">
        <v>45517</v>
      </c>
      <c r="I781" s="96"/>
      <c r="J781" s="154"/>
      <c r="K781" s="95"/>
      <c r="L781" s="196"/>
      <c r="M781" s="154">
        <v>1487</v>
      </c>
      <c r="N781" s="215">
        <v>44193</v>
      </c>
      <c r="O781" s="95">
        <f t="shared" si="273"/>
        <v>0</v>
      </c>
      <c r="P781" s="99">
        <f t="shared" si="274"/>
        <v>0</v>
      </c>
      <c r="Q781" s="95"/>
      <c r="R781" s="95"/>
      <c r="S781" s="95"/>
      <c r="T781" s="95"/>
      <c r="U781" s="95"/>
      <c r="V781" s="95"/>
      <c r="W781" s="154">
        <v>13620</v>
      </c>
      <c r="X781" s="99">
        <f t="shared" si="275"/>
        <v>129526.2</v>
      </c>
      <c r="Y781" s="85">
        <f t="shared" si="240"/>
        <v>0</v>
      </c>
      <c r="Z781" s="87"/>
      <c r="AA781" s="87"/>
      <c r="AB781" s="87"/>
      <c r="AC781" s="87"/>
      <c r="AD781" s="87"/>
      <c r="AE781" s="87"/>
      <c r="AF781" s="87"/>
      <c r="AG781" s="87"/>
      <c r="AH781" s="87"/>
      <c r="AI781" s="87"/>
      <c r="AJ781" s="87"/>
      <c r="AK781" s="87"/>
      <c r="AL781" s="87"/>
      <c r="AM781" s="87"/>
    </row>
    <row r="782" spans="1:39" s="69" customFormat="1" ht="12.75" customHeight="1">
      <c r="A782" s="95">
        <v>32</v>
      </c>
      <c r="B782" s="189" t="s">
        <v>1080</v>
      </c>
      <c r="C782" s="154" t="s">
        <v>29</v>
      </c>
      <c r="D782" s="98"/>
      <c r="E782" s="94">
        <v>8.35</v>
      </c>
      <c r="F782" s="95">
        <v>4980</v>
      </c>
      <c r="G782" s="99">
        <f t="shared" si="272"/>
        <v>41583</v>
      </c>
      <c r="H782" s="96">
        <v>45204</v>
      </c>
      <c r="I782" s="96"/>
      <c r="J782" s="154"/>
      <c r="K782" s="95"/>
      <c r="L782" s="196"/>
      <c r="M782" s="154">
        <v>1293</v>
      </c>
      <c r="N782" s="215">
        <v>43781</v>
      </c>
      <c r="O782" s="95">
        <f t="shared" si="273"/>
        <v>4830</v>
      </c>
      <c r="P782" s="99">
        <f t="shared" si="274"/>
        <v>40330.5</v>
      </c>
      <c r="Q782" s="103"/>
      <c r="R782" s="104"/>
      <c r="S782" s="104"/>
      <c r="T782" s="104"/>
      <c r="U782" s="104"/>
      <c r="V782" s="104"/>
      <c r="W782" s="95">
        <v>150</v>
      </c>
      <c r="X782" s="99">
        <f t="shared" si="275"/>
        <v>1252.5</v>
      </c>
      <c r="Y782" s="85">
        <f t="shared" si="240"/>
        <v>0</v>
      </c>
      <c r="Z782" s="87"/>
      <c r="AA782" s="87"/>
      <c r="AB782" s="87"/>
      <c r="AC782" s="87"/>
      <c r="AD782" s="87"/>
      <c r="AE782" s="87"/>
      <c r="AF782" s="87"/>
      <c r="AG782" s="87"/>
      <c r="AH782" s="87"/>
      <c r="AI782" s="87"/>
      <c r="AJ782" s="87"/>
      <c r="AK782" s="87"/>
      <c r="AL782" s="87"/>
      <c r="AM782" s="87"/>
    </row>
    <row r="783" spans="1:39" s="69" customFormat="1" ht="12.75" customHeight="1">
      <c r="A783" s="95">
        <v>33</v>
      </c>
      <c r="B783" s="189" t="s">
        <v>143</v>
      </c>
      <c r="C783" s="154" t="s">
        <v>29</v>
      </c>
      <c r="D783" s="98"/>
      <c r="E783" s="94">
        <v>8.16</v>
      </c>
      <c r="F783" s="95">
        <v>5970</v>
      </c>
      <c r="G783" s="99">
        <f t="shared" si="272"/>
        <v>48715.200000000004</v>
      </c>
      <c r="H783" s="96">
        <v>45170</v>
      </c>
      <c r="I783" s="96"/>
      <c r="J783" s="154"/>
      <c r="K783" s="95"/>
      <c r="L783" s="196"/>
      <c r="M783" s="154">
        <v>1293</v>
      </c>
      <c r="N783" s="215">
        <v>43781</v>
      </c>
      <c r="O783" s="95">
        <f t="shared" si="273"/>
        <v>3210</v>
      </c>
      <c r="P783" s="99">
        <f t="shared" si="274"/>
        <v>26193.600000000002</v>
      </c>
      <c r="Q783" s="103"/>
      <c r="R783" s="104"/>
      <c r="S783" s="104"/>
      <c r="T783" s="104"/>
      <c r="U783" s="104"/>
      <c r="V783" s="104"/>
      <c r="W783" s="95">
        <v>2760</v>
      </c>
      <c r="X783" s="99">
        <f t="shared" si="275"/>
        <v>22521.600000000002</v>
      </c>
      <c r="Y783" s="85">
        <f t="shared" si="240"/>
        <v>0</v>
      </c>
      <c r="Z783" s="87"/>
      <c r="AA783" s="87"/>
      <c r="AB783" s="87"/>
      <c r="AC783" s="87"/>
      <c r="AD783" s="87"/>
      <c r="AE783" s="87"/>
      <c r="AF783" s="87"/>
      <c r="AG783" s="87"/>
      <c r="AH783" s="87"/>
      <c r="AI783" s="87"/>
      <c r="AJ783" s="87"/>
      <c r="AK783" s="87"/>
      <c r="AL783" s="87"/>
      <c r="AM783" s="87"/>
    </row>
    <row r="784" spans="1:39" s="69" customFormat="1" ht="37.5" customHeight="1">
      <c r="A784" s="95">
        <v>34</v>
      </c>
      <c r="B784" s="189" t="s">
        <v>144</v>
      </c>
      <c r="C784" s="154" t="s">
        <v>29</v>
      </c>
      <c r="D784" s="98"/>
      <c r="E784" s="94">
        <v>7.01</v>
      </c>
      <c r="F784" s="95">
        <v>2310</v>
      </c>
      <c r="G784" s="99">
        <f t="shared" si="272"/>
        <v>16193.1</v>
      </c>
      <c r="H784" s="96">
        <v>45170</v>
      </c>
      <c r="I784" s="96"/>
      <c r="J784" s="154"/>
      <c r="K784" s="95"/>
      <c r="L784" s="196"/>
      <c r="M784" s="154">
        <v>1293</v>
      </c>
      <c r="N784" s="215">
        <v>43781</v>
      </c>
      <c r="O784" s="95">
        <f t="shared" si="273"/>
        <v>2310</v>
      </c>
      <c r="P784" s="99">
        <f t="shared" si="274"/>
        <v>16193.1</v>
      </c>
      <c r="Q784" s="103"/>
      <c r="R784" s="104"/>
      <c r="S784" s="104"/>
      <c r="T784" s="104"/>
      <c r="U784" s="104"/>
      <c r="V784" s="104"/>
      <c r="W784" s="95">
        <v>0</v>
      </c>
      <c r="X784" s="99">
        <f t="shared" si="275"/>
        <v>0</v>
      </c>
      <c r="Y784" s="85">
        <f t="shared" si="240"/>
        <v>0</v>
      </c>
      <c r="Z784" s="87"/>
      <c r="AA784" s="87"/>
      <c r="AB784" s="87"/>
      <c r="AC784" s="87"/>
      <c r="AD784" s="87"/>
      <c r="AE784" s="87"/>
      <c r="AF784" s="87"/>
      <c r="AG784" s="87"/>
      <c r="AH784" s="87"/>
      <c r="AI784" s="87"/>
      <c r="AJ784" s="87"/>
      <c r="AK784" s="87"/>
      <c r="AL784" s="87"/>
      <c r="AM784" s="87"/>
    </row>
    <row r="785" spans="1:39" s="69" customFormat="1" ht="90" customHeight="1">
      <c r="A785" s="206">
        <v>35</v>
      </c>
      <c r="B785" s="189" t="s">
        <v>2055</v>
      </c>
      <c r="C785" s="154" t="s">
        <v>29</v>
      </c>
      <c r="D785" s="191"/>
      <c r="E785" s="94">
        <v>9.51</v>
      </c>
      <c r="F785" s="190">
        <v>0</v>
      </c>
      <c r="G785" s="155">
        <v>0</v>
      </c>
      <c r="H785" s="193">
        <v>45517</v>
      </c>
      <c r="I785" s="194">
        <v>44348</v>
      </c>
      <c r="J785" s="151" t="s">
        <v>2056</v>
      </c>
      <c r="K785" s="190">
        <v>2070</v>
      </c>
      <c r="L785" s="152">
        <f>K785*E785</f>
        <v>19685.7</v>
      </c>
      <c r="M785" s="151">
        <v>352</v>
      </c>
      <c r="N785" s="194">
        <v>44288</v>
      </c>
      <c r="O785" s="95">
        <f t="shared" si="273"/>
        <v>0</v>
      </c>
      <c r="P785" s="99">
        <f t="shared" si="274"/>
        <v>0</v>
      </c>
      <c r="Q785" s="103"/>
      <c r="R785" s="95"/>
      <c r="S785" s="95"/>
      <c r="T785" s="95"/>
      <c r="U785" s="95"/>
      <c r="V785" s="95"/>
      <c r="W785" s="190">
        <v>2070</v>
      </c>
      <c r="X785" s="99">
        <f t="shared" si="275"/>
        <v>19685.7</v>
      </c>
      <c r="Y785" s="67"/>
      <c r="Z785" s="88"/>
      <c r="AA785" s="88"/>
      <c r="AB785" s="88"/>
      <c r="AC785" s="88"/>
      <c r="AD785" s="88"/>
      <c r="AE785" s="88"/>
      <c r="AF785" s="88"/>
      <c r="AG785" s="88"/>
      <c r="AH785" s="88"/>
      <c r="AI785" s="88"/>
      <c r="AJ785" s="88"/>
      <c r="AK785" s="88"/>
      <c r="AL785" s="88"/>
      <c r="AM785" s="88"/>
    </row>
    <row r="786" spans="1:39" s="30" customFormat="1" ht="39.75" customHeight="1">
      <c r="A786" s="18"/>
      <c r="B786" s="167" t="s">
        <v>33</v>
      </c>
      <c r="C786" s="141" t="s">
        <v>26</v>
      </c>
      <c r="D786" s="168" t="s">
        <v>26</v>
      </c>
      <c r="E786" s="168" t="s">
        <v>26</v>
      </c>
      <c r="F786" s="141"/>
      <c r="G786" s="301">
        <f>SUM(G753:G785)</f>
        <v>155662228.63999999</v>
      </c>
      <c r="H786" s="170" t="s">
        <v>26</v>
      </c>
      <c r="I786" s="170" t="s">
        <v>26</v>
      </c>
      <c r="J786" s="301" t="s">
        <v>26</v>
      </c>
      <c r="K786" s="141" t="s">
        <v>26</v>
      </c>
      <c r="L786" s="301">
        <f>SUM(L753:L785)</f>
        <v>19685.7</v>
      </c>
      <c r="M786" s="301" t="s">
        <v>26</v>
      </c>
      <c r="N786" s="170" t="s">
        <v>26</v>
      </c>
      <c r="O786" s="141"/>
      <c r="P786" s="301">
        <f>SUM(P753:P785)</f>
        <v>77497301.269999981</v>
      </c>
      <c r="Q786" s="302"/>
      <c r="R786" s="18"/>
      <c r="S786" s="18"/>
      <c r="T786" s="18"/>
      <c r="U786" s="141"/>
      <c r="V786" s="18"/>
      <c r="W786" s="141"/>
      <c r="X786" s="301">
        <f>SUM(X753:X785)</f>
        <v>78184613.070000008</v>
      </c>
      <c r="Y786" s="37">
        <f t="shared" ref="Y786:Y827" si="276">G786+L786-P786-X786</f>
        <v>0</v>
      </c>
    </row>
    <row r="787" spans="1:39" s="22" customFormat="1" ht="48" customHeight="1">
      <c r="A787" s="744" t="s">
        <v>219</v>
      </c>
      <c r="B787" s="744"/>
      <c r="C787" s="744"/>
      <c r="D787" s="744"/>
      <c r="E787" s="744"/>
      <c r="F787" s="744"/>
      <c r="G787" s="744"/>
      <c r="H787" s="744"/>
      <c r="I787" s="744"/>
      <c r="J787" s="744"/>
      <c r="K787" s="744"/>
      <c r="L787" s="744"/>
      <c r="M787" s="744"/>
      <c r="N787" s="744"/>
      <c r="O787" s="744"/>
      <c r="P787" s="744"/>
      <c r="Q787" s="744"/>
      <c r="R787" s="744"/>
      <c r="S787" s="744"/>
      <c r="T787" s="744"/>
      <c r="U787" s="744"/>
      <c r="V787" s="744"/>
      <c r="W787" s="744"/>
      <c r="X787" s="744"/>
      <c r="Y787" s="37">
        <f t="shared" si="276"/>
        <v>0</v>
      </c>
    </row>
    <row r="788" spans="1:39" s="69" customFormat="1" ht="30" customHeight="1">
      <c r="A788" s="392">
        <v>1</v>
      </c>
      <c r="B788" s="393" t="s">
        <v>474</v>
      </c>
      <c r="C788" s="352" t="s">
        <v>10</v>
      </c>
      <c r="D788" s="394" t="s">
        <v>1658</v>
      </c>
      <c r="E788" s="395">
        <v>3426.14</v>
      </c>
      <c r="F788" s="396">
        <v>1</v>
      </c>
      <c r="G788" s="99">
        <f t="shared" ref="G788:G827" si="277">F788*E788</f>
        <v>3426.14</v>
      </c>
      <c r="H788" s="397">
        <v>44461</v>
      </c>
      <c r="I788" s="398"/>
      <c r="J788" s="399"/>
      <c r="K788" s="400"/>
      <c r="L788" s="400"/>
      <c r="M788" s="401">
        <v>1204</v>
      </c>
      <c r="N788" s="402">
        <v>44145</v>
      </c>
      <c r="O788" s="403">
        <f t="shared" ref="O788:O827" si="278">F788+K788-W788</f>
        <v>0</v>
      </c>
      <c r="P788" s="99">
        <f t="shared" ref="P788:P827" si="279">O788*E788</f>
        <v>0</v>
      </c>
      <c r="Q788" s="404"/>
      <c r="R788" s="405"/>
      <c r="S788" s="406"/>
      <c r="T788" s="407"/>
      <c r="U788" s="407"/>
      <c r="V788" s="407"/>
      <c r="W788" s="396">
        <v>1</v>
      </c>
      <c r="X788" s="99">
        <f t="shared" ref="X788:X827" si="280">W788*E788</f>
        <v>3426.14</v>
      </c>
      <c r="Y788" s="85">
        <f t="shared" si="276"/>
        <v>0</v>
      </c>
      <c r="Z788" s="89"/>
      <c r="AA788" s="89"/>
      <c r="AB788" s="89"/>
      <c r="AC788" s="89"/>
      <c r="AD788" s="89"/>
      <c r="AE788" s="89"/>
      <c r="AF788" s="89"/>
      <c r="AG788" s="89"/>
      <c r="AH788" s="89"/>
      <c r="AI788" s="89"/>
      <c r="AJ788" s="89"/>
      <c r="AK788" s="89"/>
      <c r="AL788" s="89"/>
      <c r="AM788" s="89"/>
    </row>
    <row r="789" spans="1:39" s="69" customFormat="1" ht="30" customHeight="1">
      <c r="A789" s="408">
        <v>2</v>
      </c>
      <c r="B789" s="409" t="s">
        <v>475</v>
      </c>
      <c r="C789" s="399" t="s">
        <v>10</v>
      </c>
      <c r="D789" s="206" t="s">
        <v>1659</v>
      </c>
      <c r="E789" s="395">
        <v>2167.8200000000002</v>
      </c>
      <c r="F789" s="396">
        <v>2</v>
      </c>
      <c r="G789" s="99">
        <f t="shared" si="277"/>
        <v>4335.6400000000003</v>
      </c>
      <c r="H789" s="402">
        <v>44440</v>
      </c>
      <c r="I789" s="398"/>
      <c r="J789" s="399"/>
      <c r="K789" s="352"/>
      <c r="L789" s="410"/>
      <c r="M789" s="401">
        <v>1204</v>
      </c>
      <c r="N789" s="402">
        <v>44145</v>
      </c>
      <c r="O789" s="403">
        <f t="shared" si="278"/>
        <v>0</v>
      </c>
      <c r="P789" s="99">
        <f t="shared" si="279"/>
        <v>0</v>
      </c>
      <c r="Q789" s="404"/>
      <c r="R789" s="405"/>
      <c r="S789" s="406"/>
      <c r="T789" s="407"/>
      <c r="U789" s="407"/>
      <c r="V789" s="407"/>
      <c r="W789" s="396">
        <v>2</v>
      </c>
      <c r="X789" s="99">
        <f t="shared" si="280"/>
        <v>4335.6400000000003</v>
      </c>
      <c r="Y789" s="85">
        <f t="shared" si="276"/>
        <v>0</v>
      </c>
      <c r="Z789" s="89"/>
      <c r="AA789" s="89"/>
      <c r="AB789" s="89"/>
      <c r="AC789" s="89"/>
      <c r="AD789" s="89"/>
      <c r="AE789" s="89"/>
      <c r="AF789" s="89"/>
      <c r="AG789" s="89"/>
      <c r="AH789" s="89"/>
      <c r="AI789" s="89"/>
      <c r="AJ789" s="89"/>
      <c r="AK789" s="89"/>
      <c r="AL789" s="89"/>
      <c r="AM789" s="89"/>
    </row>
    <row r="790" spans="1:39" s="69" customFormat="1" ht="30" customHeight="1">
      <c r="A790" s="392">
        <v>3</v>
      </c>
      <c r="B790" s="411" t="s">
        <v>2066</v>
      </c>
      <c r="C790" s="399" t="s">
        <v>10</v>
      </c>
      <c r="D790" s="206" t="s">
        <v>1660</v>
      </c>
      <c r="E790" s="395">
        <v>3426.14</v>
      </c>
      <c r="F790" s="396">
        <v>1</v>
      </c>
      <c r="G790" s="99">
        <f t="shared" si="277"/>
        <v>3426.14</v>
      </c>
      <c r="H790" s="402">
        <v>44429</v>
      </c>
      <c r="I790" s="398"/>
      <c r="J790" s="399"/>
      <c r="K790" s="399"/>
      <c r="L790" s="412"/>
      <c r="M790" s="401">
        <v>1204</v>
      </c>
      <c r="N790" s="402">
        <v>44145</v>
      </c>
      <c r="O790" s="403">
        <f t="shared" si="278"/>
        <v>0</v>
      </c>
      <c r="P790" s="99">
        <f t="shared" si="279"/>
        <v>0</v>
      </c>
      <c r="Q790" s="404"/>
      <c r="R790" s="405"/>
      <c r="S790" s="406"/>
      <c r="T790" s="407"/>
      <c r="U790" s="407"/>
      <c r="V790" s="407"/>
      <c r="W790" s="396">
        <v>1</v>
      </c>
      <c r="X790" s="99">
        <f t="shared" si="280"/>
        <v>3426.14</v>
      </c>
      <c r="Y790" s="85">
        <f t="shared" si="276"/>
        <v>0</v>
      </c>
      <c r="Z790" s="89"/>
      <c r="AA790" s="89"/>
      <c r="AB790" s="89"/>
      <c r="AC790" s="89"/>
      <c r="AD790" s="89"/>
      <c r="AE790" s="89"/>
      <c r="AF790" s="89"/>
      <c r="AG790" s="89"/>
      <c r="AH790" s="89"/>
      <c r="AI790" s="89"/>
      <c r="AJ790" s="89"/>
      <c r="AK790" s="89"/>
      <c r="AL790" s="89"/>
      <c r="AM790" s="89"/>
    </row>
    <row r="791" spans="1:39" s="69" customFormat="1" ht="30" customHeight="1">
      <c r="A791" s="408">
        <v>4</v>
      </c>
      <c r="B791" s="409" t="s">
        <v>1661</v>
      </c>
      <c r="C791" s="399" t="s">
        <v>10</v>
      </c>
      <c r="D791" s="206" t="s">
        <v>1662</v>
      </c>
      <c r="E791" s="395">
        <v>3426.14</v>
      </c>
      <c r="F791" s="396">
        <v>1</v>
      </c>
      <c r="G791" s="99">
        <f t="shared" si="277"/>
        <v>3426.14</v>
      </c>
      <c r="H791" s="402">
        <v>44401</v>
      </c>
      <c r="I791" s="398"/>
      <c r="J791" s="399"/>
      <c r="K791" s="399"/>
      <c r="L791" s="412"/>
      <c r="M791" s="401">
        <v>1204</v>
      </c>
      <c r="N791" s="402">
        <v>44145</v>
      </c>
      <c r="O791" s="403">
        <f t="shared" si="278"/>
        <v>0</v>
      </c>
      <c r="P791" s="99">
        <f t="shared" si="279"/>
        <v>0</v>
      </c>
      <c r="Q791" s="404"/>
      <c r="R791" s="405"/>
      <c r="S791" s="413"/>
      <c r="T791" s="407"/>
      <c r="U791" s="407"/>
      <c r="V791" s="407"/>
      <c r="W791" s="396">
        <v>1</v>
      </c>
      <c r="X791" s="99">
        <f t="shared" si="280"/>
        <v>3426.14</v>
      </c>
      <c r="Y791" s="85">
        <f t="shared" si="276"/>
        <v>0</v>
      </c>
      <c r="Z791" s="89"/>
      <c r="AA791" s="89"/>
      <c r="AB791" s="89"/>
      <c r="AC791" s="89"/>
      <c r="AD791" s="89"/>
      <c r="AE791" s="89"/>
      <c r="AF791" s="89"/>
      <c r="AG791" s="89"/>
      <c r="AH791" s="89"/>
      <c r="AI791" s="89"/>
      <c r="AJ791" s="89"/>
      <c r="AK791" s="89"/>
      <c r="AL791" s="89"/>
      <c r="AM791" s="89"/>
    </row>
    <row r="792" spans="1:39" s="69" customFormat="1" ht="30" customHeight="1">
      <c r="A792" s="392">
        <v>5</v>
      </c>
      <c r="B792" s="409" t="s">
        <v>1663</v>
      </c>
      <c r="C792" s="399" t="s">
        <v>10</v>
      </c>
      <c r="D792" s="206" t="s">
        <v>1664</v>
      </c>
      <c r="E792" s="395">
        <v>2167.8200000000002</v>
      </c>
      <c r="F792" s="396">
        <v>1</v>
      </c>
      <c r="G792" s="99">
        <f t="shared" si="277"/>
        <v>2167.8200000000002</v>
      </c>
      <c r="H792" s="402">
        <v>44401</v>
      </c>
      <c r="I792" s="398"/>
      <c r="J792" s="399"/>
      <c r="K792" s="399"/>
      <c r="L792" s="143"/>
      <c r="M792" s="401">
        <v>1204</v>
      </c>
      <c r="N792" s="402">
        <v>44145</v>
      </c>
      <c r="O792" s="403">
        <f t="shared" si="278"/>
        <v>0</v>
      </c>
      <c r="P792" s="99">
        <f t="shared" si="279"/>
        <v>0</v>
      </c>
      <c r="Q792" s="404"/>
      <c r="R792" s="405"/>
      <c r="S792" s="413"/>
      <c r="T792" s="407"/>
      <c r="U792" s="407"/>
      <c r="V792" s="407"/>
      <c r="W792" s="396">
        <v>1</v>
      </c>
      <c r="X792" s="99">
        <f t="shared" si="280"/>
        <v>2167.8200000000002</v>
      </c>
      <c r="Y792" s="85">
        <f t="shared" si="276"/>
        <v>0</v>
      </c>
      <c r="Z792" s="89"/>
      <c r="AA792" s="89"/>
      <c r="AB792" s="89"/>
      <c r="AC792" s="89"/>
      <c r="AD792" s="89"/>
      <c r="AE792" s="89"/>
      <c r="AF792" s="89"/>
      <c r="AG792" s="89"/>
      <c r="AH792" s="89"/>
      <c r="AI792" s="89"/>
      <c r="AJ792" s="89"/>
      <c r="AK792" s="89"/>
      <c r="AL792" s="89"/>
      <c r="AM792" s="89"/>
    </row>
    <row r="793" spans="1:39" s="69" customFormat="1" ht="29.25" customHeight="1">
      <c r="A793" s="408">
        <v>6</v>
      </c>
      <c r="B793" s="409" t="s">
        <v>1665</v>
      </c>
      <c r="C793" s="399" t="s">
        <v>27</v>
      </c>
      <c r="D793" s="414">
        <v>299448</v>
      </c>
      <c r="E793" s="395">
        <v>1.44557</v>
      </c>
      <c r="F793" s="396">
        <v>1900</v>
      </c>
      <c r="G793" s="99">
        <f t="shared" si="277"/>
        <v>2746.5830000000001</v>
      </c>
      <c r="H793" s="402" t="s">
        <v>35</v>
      </c>
      <c r="I793" s="398"/>
      <c r="J793" s="399"/>
      <c r="K793" s="399"/>
      <c r="L793" s="412"/>
      <c r="M793" s="401">
        <v>1204</v>
      </c>
      <c r="N793" s="402">
        <v>44145</v>
      </c>
      <c r="O793" s="403">
        <f t="shared" si="278"/>
        <v>200</v>
      </c>
      <c r="P793" s="99">
        <f t="shared" si="279"/>
        <v>289.11400000000003</v>
      </c>
      <c r="Q793" s="404"/>
      <c r="R793" s="405"/>
      <c r="S793" s="413"/>
      <c r="T793" s="407"/>
      <c r="U793" s="407"/>
      <c r="V793" s="407"/>
      <c r="W793" s="396">
        <v>1700</v>
      </c>
      <c r="X793" s="99">
        <f t="shared" si="280"/>
        <v>2457.4690000000001</v>
      </c>
      <c r="Y793" s="85">
        <f t="shared" si="276"/>
        <v>0</v>
      </c>
      <c r="Z793" s="89"/>
      <c r="AA793" s="89"/>
      <c r="AB793" s="89"/>
      <c r="AC793" s="89"/>
      <c r="AD793" s="89"/>
      <c r="AE793" s="89"/>
      <c r="AF793" s="89"/>
      <c r="AG793" s="89"/>
      <c r="AH793" s="89"/>
      <c r="AI793" s="89"/>
      <c r="AJ793" s="89"/>
      <c r="AK793" s="89"/>
      <c r="AL793" s="89"/>
      <c r="AM793" s="89"/>
    </row>
    <row r="794" spans="1:39" s="69" customFormat="1" ht="34.5" customHeight="1">
      <c r="A794" s="392">
        <v>7</v>
      </c>
      <c r="B794" s="409" t="s">
        <v>1666</v>
      </c>
      <c r="C794" s="399" t="s">
        <v>95</v>
      </c>
      <c r="D794" s="206" t="s">
        <v>1667</v>
      </c>
      <c r="E794" s="395">
        <v>102.62601123499999</v>
      </c>
      <c r="F794" s="396">
        <v>356</v>
      </c>
      <c r="G794" s="99">
        <f t="shared" si="277"/>
        <v>36534.859999659995</v>
      </c>
      <c r="H794" s="402">
        <v>44376</v>
      </c>
      <c r="I794" s="398"/>
      <c r="J794" s="399"/>
      <c r="K794" s="399"/>
      <c r="L794" s="412"/>
      <c r="M794" s="401">
        <v>1204</v>
      </c>
      <c r="N794" s="402">
        <v>44145</v>
      </c>
      <c r="O794" s="403">
        <f t="shared" si="278"/>
        <v>356</v>
      </c>
      <c r="P794" s="99">
        <f t="shared" si="279"/>
        <v>36534.859999659995</v>
      </c>
      <c r="Q794" s="404"/>
      <c r="R794" s="405"/>
      <c r="S794" s="413"/>
      <c r="T794" s="407"/>
      <c r="U794" s="407"/>
      <c r="V794" s="407"/>
      <c r="W794" s="396">
        <v>0</v>
      </c>
      <c r="X794" s="99">
        <f t="shared" si="280"/>
        <v>0</v>
      </c>
      <c r="Y794" s="85">
        <f t="shared" si="276"/>
        <v>0</v>
      </c>
      <c r="Z794" s="89"/>
      <c r="AA794" s="89"/>
      <c r="AB794" s="89"/>
      <c r="AC794" s="89"/>
      <c r="AD794" s="89"/>
      <c r="AE794" s="89"/>
      <c r="AF794" s="89"/>
      <c r="AG794" s="89"/>
      <c r="AH794" s="89"/>
      <c r="AI794" s="89"/>
      <c r="AJ794" s="89"/>
      <c r="AK794" s="89"/>
      <c r="AL794" s="89"/>
      <c r="AM794" s="89"/>
    </row>
    <row r="795" spans="1:39" s="69" customFormat="1" ht="34.5" customHeight="1">
      <c r="A795" s="408">
        <v>8</v>
      </c>
      <c r="B795" s="409" t="s">
        <v>1666</v>
      </c>
      <c r="C795" s="399" t="s">
        <v>95</v>
      </c>
      <c r="D795" s="206" t="s">
        <v>1668</v>
      </c>
      <c r="E795" s="395">
        <v>102.62584</v>
      </c>
      <c r="F795" s="396">
        <v>2000</v>
      </c>
      <c r="G795" s="99">
        <f t="shared" si="277"/>
        <v>205251.68</v>
      </c>
      <c r="H795" s="402">
        <v>44390</v>
      </c>
      <c r="I795" s="398"/>
      <c r="J795" s="399"/>
      <c r="K795" s="399"/>
      <c r="L795" s="412"/>
      <c r="M795" s="401">
        <v>1204</v>
      </c>
      <c r="N795" s="402">
        <v>44145</v>
      </c>
      <c r="O795" s="403">
        <f t="shared" si="278"/>
        <v>2000</v>
      </c>
      <c r="P795" s="99">
        <f t="shared" si="279"/>
        <v>205251.68</v>
      </c>
      <c r="Q795" s="404"/>
      <c r="R795" s="405"/>
      <c r="S795" s="413"/>
      <c r="T795" s="407"/>
      <c r="U795" s="407"/>
      <c r="V795" s="407"/>
      <c r="W795" s="396">
        <v>0</v>
      </c>
      <c r="X795" s="99">
        <f t="shared" si="280"/>
        <v>0</v>
      </c>
      <c r="Y795" s="85">
        <f t="shared" si="276"/>
        <v>0</v>
      </c>
      <c r="Z795" s="89"/>
      <c r="AA795" s="89"/>
      <c r="AB795" s="89"/>
      <c r="AC795" s="89"/>
      <c r="AD795" s="89"/>
      <c r="AE795" s="89"/>
      <c r="AF795" s="89"/>
      <c r="AG795" s="89"/>
      <c r="AH795" s="89"/>
      <c r="AI795" s="89"/>
      <c r="AJ795" s="89"/>
      <c r="AK795" s="89"/>
      <c r="AL795" s="89"/>
      <c r="AM795" s="89"/>
    </row>
    <row r="796" spans="1:39" s="69" customFormat="1" ht="34.5" customHeight="1">
      <c r="A796" s="392">
        <v>9</v>
      </c>
      <c r="B796" s="409" t="s">
        <v>1669</v>
      </c>
      <c r="C796" s="399" t="s">
        <v>10</v>
      </c>
      <c r="D796" s="206" t="s">
        <v>1670</v>
      </c>
      <c r="E796" s="395">
        <v>3426.14</v>
      </c>
      <c r="F796" s="396">
        <v>2</v>
      </c>
      <c r="G796" s="99">
        <f t="shared" si="277"/>
        <v>6852.28</v>
      </c>
      <c r="H796" s="402">
        <v>44460</v>
      </c>
      <c r="I796" s="398"/>
      <c r="J796" s="399"/>
      <c r="K796" s="399"/>
      <c r="L796" s="412"/>
      <c r="M796" s="401">
        <v>1204</v>
      </c>
      <c r="N796" s="402">
        <v>44145</v>
      </c>
      <c r="O796" s="403">
        <f t="shared" si="278"/>
        <v>0</v>
      </c>
      <c r="P796" s="99">
        <f t="shared" si="279"/>
        <v>0</v>
      </c>
      <c r="Q796" s="404"/>
      <c r="R796" s="405"/>
      <c r="S796" s="413"/>
      <c r="T796" s="407"/>
      <c r="U796" s="407"/>
      <c r="V796" s="407"/>
      <c r="W796" s="396">
        <v>2</v>
      </c>
      <c r="X796" s="99">
        <f t="shared" si="280"/>
        <v>6852.28</v>
      </c>
      <c r="Y796" s="85">
        <f t="shared" si="276"/>
        <v>0</v>
      </c>
      <c r="Z796" s="89"/>
      <c r="AA796" s="89"/>
      <c r="AB796" s="89"/>
      <c r="AC796" s="89"/>
      <c r="AD796" s="89"/>
      <c r="AE796" s="89"/>
      <c r="AF796" s="89"/>
      <c r="AG796" s="89"/>
      <c r="AH796" s="89"/>
      <c r="AI796" s="89"/>
      <c r="AJ796" s="89"/>
      <c r="AK796" s="89"/>
      <c r="AL796" s="89"/>
      <c r="AM796" s="89"/>
    </row>
    <row r="797" spans="1:39" s="69" customFormat="1" ht="34.5" customHeight="1">
      <c r="A797" s="408">
        <v>10</v>
      </c>
      <c r="B797" s="409" t="s">
        <v>1671</v>
      </c>
      <c r="C797" s="399" t="s">
        <v>10</v>
      </c>
      <c r="D797" s="206" t="s">
        <v>1672</v>
      </c>
      <c r="E797" s="395">
        <v>1713.07</v>
      </c>
      <c r="F797" s="396">
        <v>2</v>
      </c>
      <c r="G797" s="99">
        <f t="shared" si="277"/>
        <v>3426.14</v>
      </c>
      <c r="H797" s="402">
        <v>44451</v>
      </c>
      <c r="I797" s="398"/>
      <c r="J797" s="399"/>
      <c r="K797" s="399"/>
      <c r="L797" s="412"/>
      <c r="M797" s="401">
        <v>1204</v>
      </c>
      <c r="N797" s="402">
        <v>44145</v>
      </c>
      <c r="O797" s="403">
        <f t="shared" si="278"/>
        <v>0</v>
      </c>
      <c r="P797" s="99">
        <f t="shared" si="279"/>
        <v>0</v>
      </c>
      <c r="Q797" s="404"/>
      <c r="R797" s="405"/>
      <c r="S797" s="413"/>
      <c r="T797" s="407"/>
      <c r="U797" s="407"/>
      <c r="V797" s="407"/>
      <c r="W797" s="396">
        <v>2</v>
      </c>
      <c r="X797" s="99">
        <f t="shared" si="280"/>
        <v>3426.14</v>
      </c>
      <c r="Y797" s="85">
        <f t="shared" si="276"/>
        <v>0</v>
      </c>
      <c r="Z797" s="89"/>
      <c r="AA797" s="89"/>
      <c r="AB797" s="89"/>
      <c r="AC797" s="89"/>
      <c r="AD797" s="89"/>
      <c r="AE797" s="89"/>
      <c r="AF797" s="89"/>
      <c r="AG797" s="89"/>
      <c r="AH797" s="89"/>
      <c r="AI797" s="89"/>
      <c r="AJ797" s="89"/>
      <c r="AK797" s="89"/>
      <c r="AL797" s="89"/>
      <c r="AM797" s="89"/>
    </row>
    <row r="798" spans="1:39" s="69" customFormat="1" ht="34.5" customHeight="1">
      <c r="A798" s="392">
        <v>11</v>
      </c>
      <c r="B798" s="411" t="s">
        <v>2067</v>
      </c>
      <c r="C798" s="399" t="s">
        <v>10</v>
      </c>
      <c r="D798" s="206" t="s">
        <v>1673</v>
      </c>
      <c r="E798" s="395">
        <v>3426.14</v>
      </c>
      <c r="F798" s="396">
        <v>2</v>
      </c>
      <c r="G798" s="99">
        <f t="shared" si="277"/>
        <v>6852.28</v>
      </c>
      <c r="H798" s="402">
        <v>44421</v>
      </c>
      <c r="I798" s="398"/>
      <c r="J798" s="399"/>
      <c r="K798" s="399"/>
      <c r="L798" s="412"/>
      <c r="M798" s="401">
        <v>1204</v>
      </c>
      <c r="N798" s="402">
        <v>44145</v>
      </c>
      <c r="O798" s="403">
        <f t="shared" si="278"/>
        <v>1</v>
      </c>
      <c r="P798" s="99">
        <f t="shared" si="279"/>
        <v>3426.14</v>
      </c>
      <c r="Q798" s="404"/>
      <c r="R798" s="405"/>
      <c r="S798" s="413"/>
      <c r="T798" s="407"/>
      <c r="U798" s="407"/>
      <c r="V798" s="407"/>
      <c r="W798" s="396">
        <v>1</v>
      </c>
      <c r="X798" s="99">
        <f t="shared" si="280"/>
        <v>3426.14</v>
      </c>
      <c r="Y798" s="85">
        <f t="shared" si="276"/>
        <v>0</v>
      </c>
      <c r="Z798" s="89"/>
      <c r="AA798" s="89"/>
      <c r="AB798" s="89"/>
      <c r="AC798" s="89"/>
      <c r="AD798" s="89"/>
      <c r="AE798" s="89"/>
      <c r="AF798" s="89"/>
      <c r="AG798" s="89"/>
      <c r="AH798" s="89"/>
      <c r="AI798" s="89"/>
      <c r="AJ798" s="89"/>
      <c r="AK798" s="89"/>
      <c r="AL798" s="89"/>
      <c r="AM798" s="89"/>
    </row>
    <row r="799" spans="1:39" s="69" customFormat="1" ht="34.5" customHeight="1">
      <c r="A799" s="408">
        <v>12</v>
      </c>
      <c r="B799" s="409" t="s">
        <v>1674</v>
      </c>
      <c r="C799" s="399" t="s">
        <v>231</v>
      </c>
      <c r="D799" s="206" t="s">
        <v>1675</v>
      </c>
      <c r="E799" s="395">
        <v>46.510746787999999</v>
      </c>
      <c r="F799" s="396">
        <v>3736</v>
      </c>
      <c r="G799" s="99">
        <f t="shared" si="277"/>
        <v>173764.14999996801</v>
      </c>
      <c r="H799" s="402">
        <v>44460</v>
      </c>
      <c r="I799" s="398"/>
      <c r="J799" s="399"/>
      <c r="K799" s="399"/>
      <c r="L799" s="143"/>
      <c r="M799" s="401">
        <v>1204</v>
      </c>
      <c r="N799" s="402">
        <v>44145</v>
      </c>
      <c r="O799" s="403">
        <f t="shared" si="278"/>
        <v>961</v>
      </c>
      <c r="P799" s="99">
        <f t="shared" si="279"/>
        <v>44696.827663267999</v>
      </c>
      <c r="Q799" s="404"/>
      <c r="R799" s="405"/>
      <c r="S799" s="413"/>
      <c r="T799" s="407"/>
      <c r="U799" s="407"/>
      <c r="V799" s="407"/>
      <c r="W799" s="396">
        <v>2775</v>
      </c>
      <c r="X799" s="99">
        <f t="shared" si="280"/>
        <v>129067.3223367</v>
      </c>
      <c r="Y799" s="85">
        <f t="shared" si="276"/>
        <v>0</v>
      </c>
      <c r="Z799" s="89"/>
      <c r="AA799" s="89"/>
      <c r="AB799" s="89"/>
      <c r="AC799" s="89"/>
      <c r="AD799" s="89"/>
      <c r="AE799" s="89"/>
      <c r="AF799" s="89"/>
      <c r="AG799" s="89"/>
      <c r="AH799" s="89"/>
      <c r="AI799" s="89"/>
      <c r="AJ799" s="89"/>
      <c r="AK799" s="89"/>
      <c r="AL799" s="89"/>
      <c r="AM799" s="89"/>
    </row>
    <row r="800" spans="1:39" s="69" customFormat="1" ht="34.5" customHeight="1">
      <c r="A800" s="392">
        <v>13</v>
      </c>
      <c r="B800" s="409" t="s">
        <v>1676</v>
      </c>
      <c r="C800" s="399" t="s">
        <v>13</v>
      </c>
      <c r="D800" s="206" t="s">
        <v>1677</v>
      </c>
      <c r="E800" s="395">
        <v>410.88</v>
      </c>
      <c r="F800" s="396">
        <v>30</v>
      </c>
      <c r="G800" s="99">
        <f t="shared" si="277"/>
        <v>12326.4</v>
      </c>
      <c r="H800" s="402">
        <v>44459</v>
      </c>
      <c r="I800" s="398"/>
      <c r="J800" s="399"/>
      <c r="K800" s="399"/>
      <c r="L800" s="412"/>
      <c r="M800" s="401">
        <v>1204</v>
      </c>
      <c r="N800" s="402">
        <v>44145</v>
      </c>
      <c r="O800" s="403">
        <f t="shared" si="278"/>
        <v>30</v>
      </c>
      <c r="P800" s="99">
        <f t="shared" si="279"/>
        <v>12326.4</v>
      </c>
      <c r="Q800" s="404"/>
      <c r="R800" s="405"/>
      <c r="S800" s="413"/>
      <c r="T800" s="407"/>
      <c r="U800" s="407"/>
      <c r="V800" s="407"/>
      <c r="W800" s="396">
        <v>0</v>
      </c>
      <c r="X800" s="99">
        <f t="shared" si="280"/>
        <v>0</v>
      </c>
      <c r="Y800" s="85">
        <f t="shared" si="276"/>
        <v>0</v>
      </c>
      <c r="Z800" s="89"/>
      <c r="AA800" s="89"/>
      <c r="AB800" s="89"/>
      <c r="AC800" s="89"/>
      <c r="AD800" s="89"/>
      <c r="AE800" s="89"/>
      <c r="AF800" s="89"/>
      <c r="AG800" s="89"/>
      <c r="AH800" s="89"/>
      <c r="AI800" s="89"/>
      <c r="AJ800" s="89"/>
      <c r="AK800" s="89"/>
      <c r="AL800" s="89"/>
      <c r="AM800" s="89"/>
    </row>
    <row r="801" spans="1:39" s="69" customFormat="1" ht="34.5" customHeight="1">
      <c r="A801" s="408">
        <v>14</v>
      </c>
      <c r="B801" s="409" t="s">
        <v>1678</v>
      </c>
      <c r="C801" s="399" t="s">
        <v>1724</v>
      </c>
      <c r="D801" s="206" t="s">
        <v>1679</v>
      </c>
      <c r="E801" s="395">
        <v>4790.3900000000003</v>
      </c>
      <c r="F801" s="396">
        <v>1.5</v>
      </c>
      <c r="G801" s="99">
        <f t="shared" si="277"/>
        <v>7185.5850000000009</v>
      </c>
      <c r="H801" s="402">
        <v>44559</v>
      </c>
      <c r="I801" s="398"/>
      <c r="J801" s="399"/>
      <c r="K801" s="399"/>
      <c r="L801" s="412"/>
      <c r="M801" s="401">
        <v>1204</v>
      </c>
      <c r="N801" s="402">
        <v>44145</v>
      </c>
      <c r="O801" s="403">
        <f t="shared" si="278"/>
        <v>0</v>
      </c>
      <c r="P801" s="99">
        <f t="shared" si="279"/>
        <v>0</v>
      </c>
      <c r="Q801" s="404"/>
      <c r="R801" s="405"/>
      <c r="S801" s="413"/>
      <c r="T801" s="407"/>
      <c r="U801" s="407"/>
      <c r="V801" s="407"/>
      <c r="W801" s="396">
        <v>1.5</v>
      </c>
      <c r="X801" s="99">
        <f t="shared" si="280"/>
        <v>7185.5850000000009</v>
      </c>
      <c r="Y801" s="85">
        <f t="shared" si="276"/>
        <v>0</v>
      </c>
      <c r="Z801" s="89"/>
      <c r="AA801" s="89"/>
      <c r="AB801" s="89"/>
      <c r="AC801" s="89"/>
      <c r="AD801" s="89"/>
      <c r="AE801" s="89"/>
      <c r="AF801" s="89"/>
      <c r="AG801" s="89"/>
      <c r="AH801" s="89"/>
      <c r="AI801" s="89"/>
      <c r="AJ801" s="89"/>
      <c r="AK801" s="89"/>
      <c r="AL801" s="89"/>
      <c r="AM801" s="89"/>
    </row>
    <row r="802" spans="1:39" s="69" customFormat="1" ht="23.25" customHeight="1">
      <c r="A802" s="392">
        <v>15</v>
      </c>
      <c r="B802" s="409" t="s">
        <v>1680</v>
      </c>
      <c r="C802" s="399" t="s">
        <v>231</v>
      </c>
      <c r="D802" s="206" t="s">
        <v>1681</v>
      </c>
      <c r="E802" s="395">
        <v>17.126904761900001</v>
      </c>
      <c r="F802" s="396">
        <v>1050</v>
      </c>
      <c r="G802" s="99">
        <f t="shared" si="277"/>
        <v>17983.249999995001</v>
      </c>
      <c r="H802" s="402">
        <v>44419</v>
      </c>
      <c r="I802" s="398"/>
      <c r="J802" s="399"/>
      <c r="K802" s="399"/>
      <c r="L802" s="412"/>
      <c r="M802" s="401">
        <v>1204</v>
      </c>
      <c r="N802" s="402">
        <v>44145</v>
      </c>
      <c r="O802" s="403">
        <f t="shared" si="278"/>
        <v>1021</v>
      </c>
      <c r="P802" s="99">
        <f t="shared" si="279"/>
        <v>17486.5697618999</v>
      </c>
      <c r="Q802" s="404"/>
      <c r="R802" s="405"/>
      <c r="S802" s="413"/>
      <c r="T802" s="407"/>
      <c r="U802" s="407"/>
      <c r="V802" s="407"/>
      <c r="W802" s="396">
        <v>29</v>
      </c>
      <c r="X802" s="99">
        <f t="shared" si="280"/>
        <v>496.68023809510004</v>
      </c>
      <c r="Y802" s="85">
        <f t="shared" si="276"/>
        <v>1.1937117960769683E-12</v>
      </c>
      <c r="Z802" s="89"/>
      <c r="AA802" s="89"/>
      <c r="AB802" s="89"/>
      <c r="AC802" s="89"/>
      <c r="AD802" s="89"/>
      <c r="AE802" s="89"/>
      <c r="AF802" s="89"/>
      <c r="AG802" s="89"/>
      <c r="AH802" s="89"/>
      <c r="AI802" s="89"/>
      <c r="AJ802" s="89"/>
      <c r="AK802" s="89"/>
      <c r="AL802" s="89"/>
      <c r="AM802" s="89"/>
    </row>
    <row r="803" spans="1:39" s="69" customFormat="1" ht="23.25" customHeight="1">
      <c r="A803" s="408">
        <v>16</v>
      </c>
      <c r="B803" s="409" t="s">
        <v>1682</v>
      </c>
      <c r="C803" s="399" t="s">
        <v>13</v>
      </c>
      <c r="D803" s="206" t="s">
        <v>1683</v>
      </c>
      <c r="E803" s="395">
        <v>883.28499999999997</v>
      </c>
      <c r="F803" s="396">
        <v>3</v>
      </c>
      <c r="G803" s="99">
        <f t="shared" si="277"/>
        <v>2649.855</v>
      </c>
      <c r="H803" s="402">
        <v>44508</v>
      </c>
      <c r="I803" s="398"/>
      <c r="J803" s="399"/>
      <c r="K803" s="399"/>
      <c r="L803" s="412"/>
      <c r="M803" s="401">
        <v>1204</v>
      </c>
      <c r="N803" s="402">
        <v>44145</v>
      </c>
      <c r="O803" s="403">
        <f t="shared" si="278"/>
        <v>3</v>
      </c>
      <c r="P803" s="99">
        <f t="shared" si="279"/>
        <v>2649.855</v>
      </c>
      <c r="Q803" s="404"/>
      <c r="R803" s="405"/>
      <c r="S803" s="413"/>
      <c r="T803" s="407"/>
      <c r="U803" s="407"/>
      <c r="V803" s="407"/>
      <c r="W803" s="396">
        <v>0</v>
      </c>
      <c r="X803" s="99">
        <f t="shared" si="280"/>
        <v>0</v>
      </c>
      <c r="Y803" s="85">
        <f t="shared" si="276"/>
        <v>0</v>
      </c>
      <c r="Z803" s="89"/>
      <c r="AA803" s="89"/>
      <c r="AB803" s="89"/>
      <c r="AC803" s="89"/>
      <c r="AD803" s="89"/>
      <c r="AE803" s="89"/>
      <c r="AF803" s="89"/>
      <c r="AG803" s="89"/>
      <c r="AH803" s="89"/>
      <c r="AI803" s="89"/>
      <c r="AJ803" s="89"/>
      <c r="AK803" s="89"/>
      <c r="AL803" s="89"/>
      <c r="AM803" s="89"/>
    </row>
    <row r="804" spans="1:39" s="69" customFormat="1" ht="23.25" customHeight="1">
      <c r="A804" s="392">
        <v>17</v>
      </c>
      <c r="B804" s="409" t="s">
        <v>1682</v>
      </c>
      <c r="C804" s="399" t="s">
        <v>13</v>
      </c>
      <c r="D804" s="206" t="s">
        <v>1684</v>
      </c>
      <c r="E804" s="395">
        <v>883.28499999999997</v>
      </c>
      <c r="F804" s="396">
        <v>4</v>
      </c>
      <c r="G804" s="99">
        <f t="shared" si="277"/>
        <v>3533.14</v>
      </c>
      <c r="H804" s="402">
        <v>44513</v>
      </c>
      <c r="I804" s="398"/>
      <c r="J804" s="399"/>
      <c r="K804" s="399"/>
      <c r="L804" s="412"/>
      <c r="M804" s="401">
        <v>1204</v>
      </c>
      <c r="N804" s="402">
        <v>44145</v>
      </c>
      <c r="O804" s="403">
        <f t="shared" si="278"/>
        <v>0</v>
      </c>
      <c r="P804" s="99">
        <f t="shared" si="279"/>
        <v>0</v>
      </c>
      <c r="Q804" s="404"/>
      <c r="R804" s="405"/>
      <c r="S804" s="413"/>
      <c r="T804" s="407"/>
      <c r="U804" s="407"/>
      <c r="V804" s="407"/>
      <c r="W804" s="396">
        <v>4</v>
      </c>
      <c r="X804" s="99">
        <f t="shared" si="280"/>
        <v>3533.14</v>
      </c>
      <c r="Y804" s="85">
        <f t="shared" si="276"/>
        <v>0</v>
      </c>
      <c r="Z804" s="89"/>
      <c r="AA804" s="89"/>
      <c r="AB804" s="89"/>
      <c r="AC804" s="89"/>
      <c r="AD804" s="89"/>
      <c r="AE804" s="89"/>
      <c r="AF804" s="89"/>
      <c r="AG804" s="89"/>
      <c r="AH804" s="89"/>
      <c r="AI804" s="89"/>
      <c r="AJ804" s="89"/>
      <c r="AK804" s="89"/>
      <c r="AL804" s="89"/>
      <c r="AM804" s="89"/>
    </row>
    <row r="805" spans="1:39" s="69" customFormat="1" ht="23.25" customHeight="1">
      <c r="A805" s="408">
        <v>18</v>
      </c>
      <c r="B805" s="409" t="s">
        <v>1685</v>
      </c>
      <c r="C805" s="399" t="s">
        <v>27</v>
      </c>
      <c r="D805" s="414">
        <v>255284</v>
      </c>
      <c r="E805" s="395">
        <v>1.1941265999999999</v>
      </c>
      <c r="F805" s="396">
        <v>24000</v>
      </c>
      <c r="G805" s="99">
        <f t="shared" si="277"/>
        <v>28659.038399999998</v>
      </c>
      <c r="H805" s="402" t="s">
        <v>35</v>
      </c>
      <c r="I805" s="398"/>
      <c r="J805" s="399"/>
      <c r="K805" s="399"/>
      <c r="L805" s="412"/>
      <c r="M805" s="401">
        <v>1204</v>
      </c>
      <c r="N805" s="402">
        <v>44145</v>
      </c>
      <c r="O805" s="403">
        <f t="shared" si="278"/>
        <v>10000</v>
      </c>
      <c r="P805" s="99">
        <f t="shared" si="279"/>
        <v>11941.266</v>
      </c>
      <c r="Q805" s="404"/>
      <c r="R805" s="405"/>
      <c r="S805" s="413"/>
      <c r="T805" s="407"/>
      <c r="U805" s="407"/>
      <c r="V805" s="407"/>
      <c r="W805" s="396">
        <v>14000</v>
      </c>
      <c r="X805" s="99">
        <f t="shared" si="280"/>
        <v>16717.772399999998</v>
      </c>
      <c r="Y805" s="85">
        <f t="shared" si="276"/>
        <v>0</v>
      </c>
      <c r="Z805" s="89"/>
      <c r="AA805" s="89"/>
      <c r="AB805" s="89"/>
      <c r="AC805" s="89"/>
      <c r="AD805" s="89"/>
      <c r="AE805" s="89"/>
      <c r="AF805" s="89"/>
      <c r="AG805" s="89"/>
      <c r="AH805" s="89"/>
      <c r="AI805" s="89"/>
      <c r="AJ805" s="89"/>
      <c r="AK805" s="89"/>
      <c r="AL805" s="89"/>
      <c r="AM805" s="89"/>
    </row>
    <row r="806" spans="1:39" s="69" customFormat="1" ht="23.25" customHeight="1">
      <c r="A806" s="392">
        <v>19</v>
      </c>
      <c r="B806" s="409" t="s">
        <v>1686</v>
      </c>
      <c r="C806" s="399" t="s">
        <v>13</v>
      </c>
      <c r="D806" s="206" t="s">
        <v>1687</v>
      </c>
      <c r="E806" s="395">
        <v>348.01625000000001</v>
      </c>
      <c r="F806" s="396">
        <v>8</v>
      </c>
      <c r="G806" s="99">
        <f t="shared" si="277"/>
        <v>2784.13</v>
      </c>
      <c r="H806" s="402">
        <v>44677</v>
      </c>
      <c r="I806" s="398"/>
      <c r="J806" s="399"/>
      <c r="K806" s="399"/>
      <c r="L806" s="412"/>
      <c r="M806" s="401">
        <v>1204</v>
      </c>
      <c r="N806" s="402">
        <v>44145</v>
      </c>
      <c r="O806" s="403">
        <f t="shared" si="278"/>
        <v>5</v>
      </c>
      <c r="P806" s="99">
        <f t="shared" si="279"/>
        <v>1740.0812500000002</v>
      </c>
      <c r="Q806" s="404"/>
      <c r="R806" s="405"/>
      <c r="S806" s="413"/>
      <c r="T806" s="407"/>
      <c r="U806" s="407"/>
      <c r="V806" s="407"/>
      <c r="W806" s="396">
        <v>3</v>
      </c>
      <c r="X806" s="99">
        <f t="shared" si="280"/>
        <v>1044.0487499999999</v>
      </c>
      <c r="Y806" s="85">
        <f t="shared" si="276"/>
        <v>0</v>
      </c>
      <c r="Z806" s="89"/>
      <c r="AA806" s="89"/>
      <c r="AB806" s="89"/>
      <c r="AC806" s="89"/>
      <c r="AD806" s="89"/>
      <c r="AE806" s="89"/>
      <c r="AF806" s="89"/>
      <c r="AG806" s="89"/>
      <c r="AH806" s="89"/>
      <c r="AI806" s="89"/>
      <c r="AJ806" s="89"/>
      <c r="AK806" s="89"/>
      <c r="AL806" s="89"/>
      <c r="AM806" s="89"/>
    </row>
    <row r="807" spans="1:39" s="69" customFormat="1" ht="23.25" customHeight="1">
      <c r="A807" s="408">
        <v>20</v>
      </c>
      <c r="B807" s="409" t="s">
        <v>1688</v>
      </c>
      <c r="C807" s="399" t="s">
        <v>1725</v>
      </c>
      <c r="D807" s="206" t="s">
        <v>1689</v>
      </c>
      <c r="E807" s="395">
        <v>31.844815762500001</v>
      </c>
      <c r="F807" s="396">
        <v>1954</v>
      </c>
      <c r="G807" s="99">
        <f t="shared" si="277"/>
        <v>62224.769999925004</v>
      </c>
      <c r="H807" s="402">
        <v>44378</v>
      </c>
      <c r="I807" s="398"/>
      <c r="J807" s="399"/>
      <c r="K807" s="399"/>
      <c r="L807" s="412"/>
      <c r="M807" s="401">
        <v>1204</v>
      </c>
      <c r="N807" s="402">
        <v>44145</v>
      </c>
      <c r="O807" s="403">
        <f t="shared" si="278"/>
        <v>1954</v>
      </c>
      <c r="P807" s="99">
        <f t="shared" si="279"/>
        <v>62224.769999925004</v>
      </c>
      <c r="Q807" s="404"/>
      <c r="R807" s="405"/>
      <c r="S807" s="413"/>
      <c r="T807" s="407"/>
      <c r="U807" s="407"/>
      <c r="V807" s="407"/>
      <c r="W807" s="396">
        <v>0</v>
      </c>
      <c r="X807" s="99">
        <f t="shared" si="280"/>
        <v>0</v>
      </c>
      <c r="Y807" s="85">
        <f t="shared" si="276"/>
        <v>0</v>
      </c>
      <c r="Z807" s="89"/>
      <c r="AA807" s="89"/>
      <c r="AB807" s="89"/>
      <c r="AC807" s="89"/>
      <c r="AD807" s="89"/>
      <c r="AE807" s="89"/>
      <c r="AF807" s="89"/>
      <c r="AG807" s="89"/>
      <c r="AH807" s="89"/>
      <c r="AI807" s="89"/>
      <c r="AJ807" s="89"/>
      <c r="AK807" s="89"/>
      <c r="AL807" s="89"/>
      <c r="AM807" s="89"/>
    </row>
    <row r="808" spans="1:39" s="69" customFormat="1" ht="23.25" customHeight="1">
      <c r="A808" s="392">
        <v>21</v>
      </c>
      <c r="B808" s="409" t="s">
        <v>1688</v>
      </c>
      <c r="C808" s="399" t="s">
        <v>1725</v>
      </c>
      <c r="D808" s="206" t="s">
        <v>1690</v>
      </c>
      <c r="E808" s="395">
        <v>31.844805000000001</v>
      </c>
      <c r="F808" s="396">
        <v>2000</v>
      </c>
      <c r="G808" s="99">
        <f t="shared" si="277"/>
        <v>63689.61</v>
      </c>
      <c r="H808" s="402">
        <v>44407</v>
      </c>
      <c r="I808" s="398"/>
      <c r="J808" s="399"/>
      <c r="K808" s="399"/>
      <c r="L808" s="412"/>
      <c r="M808" s="401">
        <v>1204</v>
      </c>
      <c r="N808" s="402">
        <v>44145</v>
      </c>
      <c r="O808" s="403">
        <f t="shared" si="278"/>
        <v>168</v>
      </c>
      <c r="P808" s="99">
        <f t="shared" si="279"/>
        <v>5349.92724</v>
      </c>
      <c r="Q808" s="404"/>
      <c r="R808" s="405"/>
      <c r="S808" s="413"/>
      <c r="T808" s="407"/>
      <c r="U808" s="407"/>
      <c r="V808" s="407"/>
      <c r="W808" s="396">
        <v>1832</v>
      </c>
      <c r="X808" s="99">
        <f t="shared" si="280"/>
        <v>58339.682760000003</v>
      </c>
      <c r="Y808" s="85">
        <f t="shared" si="276"/>
        <v>0</v>
      </c>
      <c r="Z808" s="89"/>
      <c r="AA808" s="89"/>
      <c r="AB808" s="89"/>
      <c r="AC808" s="89"/>
      <c r="AD808" s="89"/>
      <c r="AE808" s="89"/>
      <c r="AF808" s="89"/>
      <c r="AG808" s="89"/>
      <c r="AH808" s="89"/>
      <c r="AI808" s="89"/>
      <c r="AJ808" s="89"/>
      <c r="AK808" s="89"/>
      <c r="AL808" s="89"/>
      <c r="AM808" s="89"/>
    </row>
    <row r="809" spans="1:39" s="69" customFormat="1" ht="31.5" customHeight="1">
      <c r="A809" s="408">
        <v>22</v>
      </c>
      <c r="B809" s="411" t="s">
        <v>2068</v>
      </c>
      <c r="C809" s="399" t="s">
        <v>27</v>
      </c>
      <c r="D809" s="206" t="s">
        <v>1691</v>
      </c>
      <c r="E809" s="395">
        <v>6.1204000000000001</v>
      </c>
      <c r="F809" s="396">
        <v>100</v>
      </c>
      <c r="G809" s="99">
        <f t="shared" si="277"/>
        <v>612.04</v>
      </c>
      <c r="H809" s="402" t="s">
        <v>35</v>
      </c>
      <c r="I809" s="398"/>
      <c r="J809" s="399"/>
      <c r="K809" s="399"/>
      <c r="L809" s="412"/>
      <c r="M809" s="401">
        <v>1204</v>
      </c>
      <c r="N809" s="402">
        <v>44145</v>
      </c>
      <c r="O809" s="403">
        <f t="shared" si="278"/>
        <v>0</v>
      </c>
      <c r="P809" s="99">
        <f t="shared" si="279"/>
        <v>0</v>
      </c>
      <c r="Q809" s="404"/>
      <c r="R809" s="415"/>
      <c r="S809" s="413"/>
      <c r="T809" s="407"/>
      <c r="U809" s="407"/>
      <c r="V809" s="407"/>
      <c r="W809" s="396">
        <v>100</v>
      </c>
      <c r="X809" s="99">
        <f t="shared" si="280"/>
        <v>612.04</v>
      </c>
      <c r="Y809" s="85">
        <f t="shared" si="276"/>
        <v>0</v>
      </c>
      <c r="Z809" s="89"/>
      <c r="AA809" s="89"/>
      <c r="AB809" s="89"/>
      <c r="AC809" s="89"/>
      <c r="AD809" s="89"/>
      <c r="AE809" s="89"/>
      <c r="AF809" s="89"/>
      <c r="AG809" s="89"/>
      <c r="AH809" s="89"/>
      <c r="AI809" s="89"/>
      <c r="AJ809" s="89"/>
      <c r="AK809" s="89"/>
      <c r="AL809" s="89"/>
      <c r="AM809" s="89"/>
    </row>
    <row r="810" spans="1:39" s="69" customFormat="1" ht="31.5" customHeight="1">
      <c r="A810" s="392">
        <v>23</v>
      </c>
      <c r="B810" s="409" t="s">
        <v>1692</v>
      </c>
      <c r="C810" s="399" t="s">
        <v>27</v>
      </c>
      <c r="D810" s="206" t="s">
        <v>2069</v>
      </c>
      <c r="E810" s="395">
        <v>6.1204000000000001</v>
      </c>
      <c r="F810" s="396">
        <v>100</v>
      </c>
      <c r="G810" s="99">
        <f t="shared" si="277"/>
        <v>612.04</v>
      </c>
      <c r="H810" s="402" t="s">
        <v>35</v>
      </c>
      <c r="I810" s="398"/>
      <c r="J810" s="399"/>
      <c r="K810" s="399"/>
      <c r="L810" s="412"/>
      <c r="M810" s="401">
        <v>1204</v>
      </c>
      <c r="N810" s="402">
        <v>44145</v>
      </c>
      <c r="O810" s="403">
        <f t="shared" si="278"/>
        <v>0</v>
      </c>
      <c r="P810" s="99">
        <f t="shared" si="279"/>
        <v>0</v>
      </c>
      <c r="Q810" s="404"/>
      <c r="R810" s="415"/>
      <c r="S810" s="413"/>
      <c r="T810" s="407"/>
      <c r="U810" s="407"/>
      <c r="V810" s="407"/>
      <c r="W810" s="396">
        <v>100</v>
      </c>
      <c r="X810" s="99">
        <f t="shared" si="280"/>
        <v>612.04</v>
      </c>
      <c r="Y810" s="85">
        <f t="shared" si="276"/>
        <v>0</v>
      </c>
      <c r="Z810" s="89"/>
      <c r="AA810" s="89"/>
      <c r="AB810" s="89"/>
      <c r="AC810" s="89"/>
      <c r="AD810" s="89"/>
      <c r="AE810" s="89"/>
      <c r="AF810" s="89"/>
      <c r="AG810" s="89"/>
      <c r="AH810" s="89"/>
      <c r="AI810" s="89"/>
      <c r="AJ810" s="89"/>
      <c r="AK810" s="89"/>
      <c r="AL810" s="89"/>
      <c r="AM810" s="89"/>
    </row>
    <row r="811" spans="1:39" s="69" customFormat="1" ht="31.5" customHeight="1">
      <c r="A811" s="408">
        <v>24</v>
      </c>
      <c r="B811" s="409" t="s">
        <v>1693</v>
      </c>
      <c r="C811" s="399" t="s">
        <v>10</v>
      </c>
      <c r="D811" s="206" t="s">
        <v>1694</v>
      </c>
      <c r="E811" s="395">
        <v>3784.59</v>
      </c>
      <c r="F811" s="396">
        <v>2</v>
      </c>
      <c r="G811" s="99">
        <f t="shared" si="277"/>
        <v>7569.18</v>
      </c>
      <c r="H811" s="402">
        <v>44444</v>
      </c>
      <c r="I811" s="398"/>
      <c r="J811" s="399"/>
      <c r="K811" s="399"/>
      <c r="L811" s="143"/>
      <c r="M811" s="401">
        <v>1204</v>
      </c>
      <c r="N811" s="402">
        <v>44145</v>
      </c>
      <c r="O811" s="403">
        <f t="shared" si="278"/>
        <v>2</v>
      </c>
      <c r="P811" s="99">
        <f t="shared" si="279"/>
        <v>7569.18</v>
      </c>
      <c r="Q811" s="404"/>
      <c r="R811" s="405"/>
      <c r="S811" s="413"/>
      <c r="T811" s="407"/>
      <c r="U811" s="407"/>
      <c r="V811" s="407"/>
      <c r="W811" s="396">
        <v>0</v>
      </c>
      <c r="X811" s="99">
        <f t="shared" si="280"/>
        <v>0</v>
      </c>
      <c r="Y811" s="85">
        <f t="shared" si="276"/>
        <v>0</v>
      </c>
      <c r="Z811" s="89"/>
      <c r="AA811" s="89"/>
      <c r="AB811" s="89"/>
      <c r="AC811" s="89"/>
      <c r="AD811" s="89"/>
      <c r="AE811" s="89"/>
      <c r="AF811" s="89"/>
      <c r="AG811" s="89"/>
      <c r="AH811" s="89"/>
      <c r="AI811" s="89"/>
      <c r="AJ811" s="89"/>
      <c r="AK811" s="89"/>
      <c r="AL811" s="89"/>
      <c r="AM811" s="89"/>
    </row>
    <row r="812" spans="1:39" s="69" customFormat="1" ht="31.5" customHeight="1">
      <c r="A812" s="392">
        <v>25</v>
      </c>
      <c r="B812" s="409" t="s">
        <v>1695</v>
      </c>
      <c r="C812" s="399" t="s">
        <v>10</v>
      </c>
      <c r="D812" s="206" t="s">
        <v>1696</v>
      </c>
      <c r="E812" s="395">
        <v>3781.38</v>
      </c>
      <c r="F812" s="396">
        <v>2</v>
      </c>
      <c r="G812" s="99">
        <f t="shared" si="277"/>
        <v>7562.76</v>
      </c>
      <c r="H812" s="402">
        <v>44446</v>
      </c>
      <c r="I812" s="398"/>
      <c r="J812" s="399"/>
      <c r="K812" s="399"/>
      <c r="L812" s="412"/>
      <c r="M812" s="401">
        <v>1204</v>
      </c>
      <c r="N812" s="402">
        <v>44145</v>
      </c>
      <c r="O812" s="403">
        <f t="shared" si="278"/>
        <v>2</v>
      </c>
      <c r="P812" s="99">
        <f t="shared" si="279"/>
        <v>7562.76</v>
      </c>
      <c r="Q812" s="404"/>
      <c r="R812" s="405"/>
      <c r="S812" s="413"/>
      <c r="T812" s="407"/>
      <c r="U812" s="407"/>
      <c r="V812" s="407"/>
      <c r="W812" s="396">
        <v>0</v>
      </c>
      <c r="X812" s="99">
        <f t="shared" si="280"/>
        <v>0</v>
      </c>
      <c r="Y812" s="85">
        <f t="shared" si="276"/>
        <v>0</v>
      </c>
      <c r="Z812" s="89"/>
      <c r="AA812" s="89"/>
      <c r="AB812" s="89"/>
      <c r="AC812" s="89"/>
      <c r="AD812" s="89"/>
      <c r="AE812" s="89"/>
      <c r="AF812" s="89"/>
      <c r="AG812" s="89"/>
      <c r="AH812" s="89"/>
      <c r="AI812" s="89"/>
      <c r="AJ812" s="89"/>
      <c r="AK812" s="89"/>
      <c r="AL812" s="89"/>
      <c r="AM812" s="89"/>
    </row>
    <row r="813" spans="1:39" s="69" customFormat="1" ht="31.5" customHeight="1">
      <c r="A813" s="408">
        <v>26</v>
      </c>
      <c r="B813" s="409" t="s">
        <v>1697</v>
      </c>
      <c r="C813" s="399" t="s">
        <v>10</v>
      </c>
      <c r="D813" s="206" t="s">
        <v>1698</v>
      </c>
      <c r="E813" s="395">
        <v>3776.03</v>
      </c>
      <c r="F813" s="396">
        <v>4</v>
      </c>
      <c r="G813" s="99">
        <f t="shared" si="277"/>
        <v>15104.12</v>
      </c>
      <c r="H813" s="402">
        <v>44441</v>
      </c>
      <c r="I813" s="398"/>
      <c r="J813" s="399"/>
      <c r="K813" s="399"/>
      <c r="L813" s="412"/>
      <c r="M813" s="401">
        <v>1204</v>
      </c>
      <c r="N813" s="402">
        <v>44145</v>
      </c>
      <c r="O813" s="403">
        <f t="shared" si="278"/>
        <v>4</v>
      </c>
      <c r="P813" s="99">
        <f t="shared" si="279"/>
        <v>15104.12</v>
      </c>
      <c r="Q813" s="404"/>
      <c r="R813" s="405"/>
      <c r="S813" s="413"/>
      <c r="T813" s="407"/>
      <c r="U813" s="407"/>
      <c r="V813" s="407"/>
      <c r="W813" s="396">
        <v>0</v>
      </c>
      <c r="X813" s="99">
        <f t="shared" si="280"/>
        <v>0</v>
      </c>
      <c r="Y813" s="85">
        <f t="shared" si="276"/>
        <v>0</v>
      </c>
      <c r="Z813" s="89"/>
      <c r="AA813" s="89"/>
      <c r="AB813" s="89"/>
      <c r="AC813" s="89"/>
      <c r="AD813" s="89"/>
      <c r="AE813" s="89"/>
      <c r="AF813" s="89"/>
      <c r="AG813" s="89"/>
      <c r="AH813" s="89"/>
      <c r="AI813" s="89"/>
      <c r="AJ813" s="89"/>
      <c r="AK813" s="89"/>
      <c r="AL813" s="89"/>
      <c r="AM813" s="89"/>
    </row>
    <row r="814" spans="1:39" s="69" customFormat="1" ht="31.5" customHeight="1">
      <c r="A814" s="392">
        <v>27</v>
      </c>
      <c r="B814" s="409" t="s">
        <v>1699</v>
      </c>
      <c r="C814" s="399" t="s">
        <v>13</v>
      </c>
      <c r="D814" s="206" t="s">
        <v>477</v>
      </c>
      <c r="E814" s="395">
        <v>78.024393939999996</v>
      </c>
      <c r="F814" s="396">
        <v>16</v>
      </c>
      <c r="G814" s="99">
        <f t="shared" si="277"/>
        <v>1248.3903030399999</v>
      </c>
      <c r="H814" s="402">
        <v>44389</v>
      </c>
      <c r="I814" s="398"/>
      <c r="J814" s="399"/>
      <c r="K814" s="399"/>
      <c r="L814" s="412"/>
      <c r="M814" s="401">
        <v>1204</v>
      </c>
      <c r="N814" s="402">
        <v>44145</v>
      </c>
      <c r="O814" s="403">
        <f t="shared" si="278"/>
        <v>16</v>
      </c>
      <c r="P814" s="99">
        <f t="shared" si="279"/>
        <v>1248.3903030399999</v>
      </c>
      <c r="Q814" s="404"/>
      <c r="R814" s="405"/>
      <c r="S814" s="413"/>
      <c r="T814" s="407"/>
      <c r="U814" s="407"/>
      <c r="V814" s="407"/>
      <c r="W814" s="396">
        <v>0</v>
      </c>
      <c r="X814" s="99">
        <f t="shared" si="280"/>
        <v>0</v>
      </c>
      <c r="Y814" s="85">
        <f t="shared" si="276"/>
        <v>0</v>
      </c>
      <c r="Z814" s="89"/>
      <c r="AA814" s="89"/>
      <c r="AB814" s="89"/>
      <c r="AC814" s="89"/>
      <c r="AD814" s="89"/>
      <c r="AE814" s="89"/>
      <c r="AF814" s="89"/>
      <c r="AG814" s="89"/>
      <c r="AH814" s="89"/>
      <c r="AI814" s="89"/>
      <c r="AJ814" s="89"/>
      <c r="AK814" s="89"/>
      <c r="AL814" s="89"/>
      <c r="AM814" s="89"/>
    </row>
    <row r="815" spans="1:39" s="69" customFormat="1" ht="31.5" customHeight="1">
      <c r="A815" s="408">
        <v>28</v>
      </c>
      <c r="B815" s="409" t="s">
        <v>1700</v>
      </c>
      <c r="C815" s="399" t="s">
        <v>10</v>
      </c>
      <c r="D815" s="206" t="s">
        <v>476</v>
      </c>
      <c r="E815" s="395">
        <v>1950.61</v>
      </c>
      <c r="F815" s="396">
        <v>1</v>
      </c>
      <c r="G815" s="99">
        <f t="shared" si="277"/>
        <v>1950.61</v>
      </c>
      <c r="H815" s="402">
        <v>44389</v>
      </c>
      <c r="I815" s="398"/>
      <c r="J815" s="399"/>
      <c r="K815" s="399"/>
      <c r="L815" s="412"/>
      <c r="M815" s="401">
        <v>1204</v>
      </c>
      <c r="N815" s="402">
        <v>44145</v>
      </c>
      <c r="O815" s="403">
        <f t="shared" si="278"/>
        <v>1</v>
      </c>
      <c r="P815" s="99">
        <f t="shared" si="279"/>
        <v>1950.61</v>
      </c>
      <c r="Q815" s="404"/>
      <c r="R815" s="405"/>
      <c r="S815" s="413"/>
      <c r="T815" s="407"/>
      <c r="U815" s="407"/>
      <c r="V815" s="407"/>
      <c r="W815" s="396">
        <v>0</v>
      </c>
      <c r="X815" s="99">
        <f t="shared" si="280"/>
        <v>0</v>
      </c>
      <c r="Y815" s="85">
        <f t="shared" si="276"/>
        <v>0</v>
      </c>
      <c r="Z815" s="89"/>
      <c r="AA815" s="89"/>
      <c r="AB815" s="89"/>
      <c r="AC815" s="89"/>
      <c r="AD815" s="89"/>
      <c r="AE815" s="89"/>
      <c r="AF815" s="89"/>
      <c r="AG815" s="89"/>
      <c r="AH815" s="89"/>
      <c r="AI815" s="89"/>
      <c r="AJ815" s="89"/>
      <c r="AK815" s="89"/>
      <c r="AL815" s="89"/>
      <c r="AM815" s="89"/>
    </row>
    <row r="816" spans="1:39" s="69" customFormat="1" ht="31.5" customHeight="1">
      <c r="A816" s="392">
        <v>29</v>
      </c>
      <c r="B816" s="222" t="s">
        <v>1701</v>
      </c>
      <c r="C816" s="154" t="s">
        <v>10</v>
      </c>
      <c r="D816" s="206" t="s">
        <v>1702</v>
      </c>
      <c r="E816" s="416">
        <v>2471.6999999999998</v>
      </c>
      <c r="F816" s="396">
        <v>1</v>
      </c>
      <c r="G816" s="99">
        <f t="shared" si="277"/>
        <v>2471.6999999999998</v>
      </c>
      <c r="H816" s="417">
        <v>44441</v>
      </c>
      <c r="I816" s="215"/>
      <c r="J816" s="154"/>
      <c r="K816" s="154"/>
      <c r="L816" s="143"/>
      <c r="M816" s="418">
        <v>1204</v>
      </c>
      <c r="N816" s="417">
        <v>44145</v>
      </c>
      <c r="O816" s="403">
        <f t="shared" si="278"/>
        <v>1</v>
      </c>
      <c r="P816" s="99">
        <f t="shared" si="279"/>
        <v>2471.6999999999998</v>
      </c>
      <c r="Q816" s="396"/>
      <c r="R816" s="419"/>
      <c r="S816" s="413"/>
      <c r="T816" s="407"/>
      <c r="U816" s="407"/>
      <c r="V816" s="407"/>
      <c r="W816" s="396">
        <v>0</v>
      </c>
      <c r="X816" s="99">
        <f t="shared" si="280"/>
        <v>0</v>
      </c>
      <c r="Y816" s="90">
        <f t="shared" si="276"/>
        <v>0</v>
      </c>
      <c r="Z816" s="89"/>
      <c r="AA816" s="89"/>
      <c r="AB816" s="89"/>
      <c r="AC816" s="89"/>
      <c r="AD816" s="89"/>
      <c r="AE816" s="89"/>
      <c r="AF816" s="89"/>
      <c r="AG816" s="89"/>
      <c r="AH816" s="89"/>
      <c r="AI816" s="89"/>
      <c r="AJ816" s="89"/>
      <c r="AK816" s="89"/>
      <c r="AL816" s="89"/>
      <c r="AM816" s="89"/>
    </row>
    <row r="817" spans="1:39" s="69" customFormat="1" ht="12.75" customHeight="1">
      <c r="A817" s="408">
        <v>30</v>
      </c>
      <c r="B817" s="222" t="s">
        <v>1703</v>
      </c>
      <c r="C817" s="154" t="s">
        <v>13</v>
      </c>
      <c r="D817" s="206" t="s">
        <v>1704</v>
      </c>
      <c r="E817" s="416">
        <v>98.867999999999995</v>
      </c>
      <c r="F817" s="396">
        <v>6</v>
      </c>
      <c r="G817" s="99">
        <f t="shared" si="277"/>
        <v>593.20799999999997</v>
      </c>
      <c r="H817" s="417">
        <v>44441</v>
      </c>
      <c r="I817" s="215"/>
      <c r="J817" s="154"/>
      <c r="K817" s="154"/>
      <c r="L817" s="143"/>
      <c r="M817" s="418">
        <v>1204</v>
      </c>
      <c r="N817" s="417">
        <v>44145</v>
      </c>
      <c r="O817" s="403">
        <f t="shared" si="278"/>
        <v>6</v>
      </c>
      <c r="P817" s="99">
        <f t="shared" si="279"/>
        <v>593.20799999999997</v>
      </c>
      <c r="Q817" s="396"/>
      <c r="R817" s="419"/>
      <c r="S817" s="413"/>
      <c r="T817" s="407"/>
      <c r="U817" s="407"/>
      <c r="V817" s="407"/>
      <c r="W817" s="396">
        <v>0</v>
      </c>
      <c r="X817" s="99">
        <f t="shared" si="280"/>
        <v>0</v>
      </c>
      <c r="Y817" s="90">
        <f t="shared" si="276"/>
        <v>0</v>
      </c>
      <c r="Z817" s="89"/>
      <c r="AA817" s="89"/>
      <c r="AB817" s="89"/>
      <c r="AC817" s="89"/>
      <c r="AD817" s="89"/>
      <c r="AE817" s="89"/>
      <c r="AF817" s="89"/>
      <c r="AG817" s="89"/>
      <c r="AH817" s="89"/>
      <c r="AI817" s="89"/>
      <c r="AJ817" s="89"/>
      <c r="AK817" s="89"/>
      <c r="AL817" s="89"/>
      <c r="AM817" s="89"/>
    </row>
    <row r="818" spans="1:39" s="69" customFormat="1" ht="31.5" customHeight="1">
      <c r="A818" s="392">
        <v>31</v>
      </c>
      <c r="B818" s="222" t="s">
        <v>1705</v>
      </c>
      <c r="C818" s="154" t="s">
        <v>231</v>
      </c>
      <c r="D818" s="206" t="s">
        <v>478</v>
      </c>
      <c r="E818" s="416">
        <v>20.4881827956</v>
      </c>
      <c r="F818" s="396">
        <v>1860</v>
      </c>
      <c r="G818" s="99">
        <f t="shared" si="277"/>
        <v>38108.019999816002</v>
      </c>
      <c r="H818" s="417">
        <v>44400</v>
      </c>
      <c r="I818" s="215"/>
      <c r="J818" s="154"/>
      <c r="K818" s="154"/>
      <c r="L818" s="143"/>
      <c r="M818" s="418">
        <v>1204</v>
      </c>
      <c r="N818" s="417">
        <v>44145</v>
      </c>
      <c r="O818" s="403">
        <f t="shared" si="278"/>
        <v>1860</v>
      </c>
      <c r="P818" s="99">
        <f t="shared" si="279"/>
        <v>38108.019999816002</v>
      </c>
      <c r="Q818" s="396"/>
      <c r="R818" s="419"/>
      <c r="S818" s="413"/>
      <c r="T818" s="407"/>
      <c r="U818" s="407"/>
      <c r="V818" s="407"/>
      <c r="W818" s="396">
        <v>0</v>
      </c>
      <c r="X818" s="99">
        <f t="shared" si="280"/>
        <v>0</v>
      </c>
      <c r="Y818" s="90">
        <f t="shared" si="276"/>
        <v>0</v>
      </c>
      <c r="Z818" s="89"/>
      <c r="AA818" s="89"/>
      <c r="AB818" s="89"/>
      <c r="AC818" s="89"/>
      <c r="AD818" s="89"/>
      <c r="AE818" s="89"/>
      <c r="AF818" s="89"/>
      <c r="AG818" s="89"/>
      <c r="AH818" s="89"/>
      <c r="AI818" s="89"/>
      <c r="AJ818" s="89"/>
      <c r="AK818" s="89"/>
      <c r="AL818" s="89"/>
      <c r="AM818" s="89"/>
    </row>
    <row r="819" spans="1:39" s="69" customFormat="1" ht="12.75" customHeight="1">
      <c r="A819" s="408">
        <v>32</v>
      </c>
      <c r="B819" s="222" t="s">
        <v>1706</v>
      </c>
      <c r="C819" s="154" t="s">
        <v>231</v>
      </c>
      <c r="D819" s="206" t="s">
        <v>1707</v>
      </c>
      <c r="E819" s="416">
        <v>38.050163934399997</v>
      </c>
      <c r="F819" s="396">
        <v>1159</v>
      </c>
      <c r="G819" s="99">
        <f t="shared" si="277"/>
        <v>44100.139999969593</v>
      </c>
      <c r="H819" s="417">
        <v>44412</v>
      </c>
      <c r="I819" s="215"/>
      <c r="J819" s="154"/>
      <c r="K819" s="154"/>
      <c r="L819" s="143"/>
      <c r="M819" s="418">
        <v>1204</v>
      </c>
      <c r="N819" s="417">
        <v>44145</v>
      </c>
      <c r="O819" s="403">
        <f t="shared" si="278"/>
        <v>1159</v>
      </c>
      <c r="P819" s="99">
        <f t="shared" si="279"/>
        <v>44100.139999969593</v>
      </c>
      <c r="Q819" s="396"/>
      <c r="R819" s="419"/>
      <c r="S819" s="413"/>
      <c r="T819" s="407"/>
      <c r="U819" s="407"/>
      <c r="V819" s="407"/>
      <c r="W819" s="396">
        <v>0</v>
      </c>
      <c r="X819" s="99">
        <f t="shared" si="280"/>
        <v>0</v>
      </c>
      <c r="Y819" s="90">
        <f t="shared" si="276"/>
        <v>0</v>
      </c>
      <c r="Z819" s="89"/>
      <c r="AA819" s="89"/>
      <c r="AB819" s="89"/>
      <c r="AC819" s="89"/>
      <c r="AD819" s="89"/>
      <c r="AE819" s="89"/>
      <c r="AF819" s="89"/>
      <c r="AG819" s="89"/>
      <c r="AH819" s="89"/>
      <c r="AI819" s="89"/>
      <c r="AJ819" s="89"/>
      <c r="AK819" s="89"/>
      <c r="AL819" s="89"/>
      <c r="AM819" s="89"/>
    </row>
    <row r="820" spans="1:39" s="69" customFormat="1" ht="32.25" customHeight="1">
      <c r="A820" s="392">
        <v>33</v>
      </c>
      <c r="B820" s="222" t="s">
        <v>1708</v>
      </c>
      <c r="C820" s="154" t="s">
        <v>13</v>
      </c>
      <c r="D820" s="206" t="s">
        <v>1709</v>
      </c>
      <c r="E820" s="416">
        <v>979.3175</v>
      </c>
      <c r="F820" s="396">
        <v>0</v>
      </c>
      <c r="G820" s="99">
        <f t="shared" si="277"/>
        <v>0</v>
      </c>
      <c r="H820" s="417">
        <v>44506</v>
      </c>
      <c r="I820" s="215"/>
      <c r="J820" s="154"/>
      <c r="K820" s="154"/>
      <c r="L820" s="143"/>
      <c r="M820" s="418">
        <v>1204</v>
      </c>
      <c r="N820" s="417">
        <v>44145</v>
      </c>
      <c r="O820" s="403">
        <f t="shared" si="278"/>
        <v>0</v>
      </c>
      <c r="P820" s="99">
        <f t="shared" si="279"/>
        <v>0</v>
      </c>
      <c r="Q820" s="396"/>
      <c r="R820" s="419"/>
      <c r="S820" s="413"/>
      <c r="T820" s="407"/>
      <c r="U820" s="407"/>
      <c r="V820" s="407"/>
      <c r="W820" s="396">
        <v>0</v>
      </c>
      <c r="X820" s="99">
        <f t="shared" si="280"/>
        <v>0</v>
      </c>
      <c r="Y820" s="90">
        <f t="shared" si="276"/>
        <v>0</v>
      </c>
      <c r="Z820" s="89"/>
      <c r="AA820" s="89"/>
      <c r="AB820" s="89"/>
      <c r="AC820" s="89"/>
      <c r="AD820" s="89"/>
      <c r="AE820" s="89"/>
      <c r="AF820" s="89"/>
      <c r="AG820" s="89"/>
      <c r="AH820" s="89"/>
      <c r="AI820" s="89"/>
      <c r="AJ820" s="89"/>
      <c r="AK820" s="89"/>
      <c r="AL820" s="89"/>
      <c r="AM820" s="89"/>
    </row>
    <row r="821" spans="1:39" s="69" customFormat="1" ht="32.25" customHeight="1">
      <c r="A821" s="408">
        <v>34</v>
      </c>
      <c r="B821" s="222" t="s">
        <v>1710</v>
      </c>
      <c r="C821" s="154" t="s">
        <v>27</v>
      </c>
      <c r="D821" s="414">
        <v>322422</v>
      </c>
      <c r="E821" s="416">
        <v>1.3147249999999999</v>
      </c>
      <c r="F821" s="396">
        <v>20000</v>
      </c>
      <c r="G821" s="99">
        <f t="shared" si="277"/>
        <v>26294.5</v>
      </c>
      <c r="H821" s="417" t="s">
        <v>35</v>
      </c>
      <c r="I821" s="215"/>
      <c r="J821" s="154"/>
      <c r="K821" s="154"/>
      <c r="L821" s="143"/>
      <c r="M821" s="418">
        <v>1204</v>
      </c>
      <c r="N821" s="417">
        <v>44145</v>
      </c>
      <c r="O821" s="403">
        <f t="shared" si="278"/>
        <v>4000</v>
      </c>
      <c r="P821" s="99">
        <f t="shared" si="279"/>
        <v>5258.9</v>
      </c>
      <c r="Q821" s="396"/>
      <c r="R821" s="419"/>
      <c r="S821" s="413"/>
      <c r="T821" s="407"/>
      <c r="U821" s="407"/>
      <c r="V821" s="407"/>
      <c r="W821" s="396">
        <v>16000</v>
      </c>
      <c r="X821" s="99">
        <f t="shared" si="280"/>
        <v>21035.599999999999</v>
      </c>
      <c r="Y821" s="90">
        <f t="shared" si="276"/>
        <v>0</v>
      </c>
      <c r="Z821" s="89"/>
      <c r="AA821" s="89"/>
      <c r="AB821" s="89"/>
      <c r="AC821" s="89"/>
      <c r="AD821" s="89"/>
      <c r="AE821" s="89"/>
      <c r="AF821" s="89"/>
      <c r="AG821" s="89"/>
      <c r="AH821" s="89"/>
      <c r="AI821" s="89"/>
      <c r="AJ821" s="89"/>
      <c r="AK821" s="89"/>
      <c r="AL821" s="89"/>
      <c r="AM821" s="89"/>
    </row>
    <row r="822" spans="1:39" s="69" customFormat="1" ht="32.25" customHeight="1">
      <c r="A822" s="392">
        <v>35</v>
      </c>
      <c r="B822" s="222" t="s">
        <v>1711</v>
      </c>
      <c r="C822" s="154" t="s">
        <v>27</v>
      </c>
      <c r="D822" s="206" t="s">
        <v>479</v>
      </c>
      <c r="E822" s="416">
        <v>8.3085500000000003</v>
      </c>
      <c r="F822" s="396">
        <v>350</v>
      </c>
      <c r="G822" s="99">
        <f t="shared" si="277"/>
        <v>2907.9925000000003</v>
      </c>
      <c r="H822" s="417" t="s">
        <v>35</v>
      </c>
      <c r="I822" s="215"/>
      <c r="J822" s="154"/>
      <c r="K822" s="154"/>
      <c r="L822" s="143"/>
      <c r="M822" s="418">
        <v>1204</v>
      </c>
      <c r="N822" s="417">
        <v>44145</v>
      </c>
      <c r="O822" s="403">
        <f t="shared" si="278"/>
        <v>0</v>
      </c>
      <c r="P822" s="99">
        <f t="shared" si="279"/>
        <v>0</v>
      </c>
      <c r="Q822" s="396"/>
      <c r="R822" s="419"/>
      <c r="S822" s="413"/>
      <c r="T822" s="407"/>
      <c r="U822" s="407"/>
      <c r="V822" s="407"/>
      <c r="W822" s="396">
        <v>350</v>
      </c>
      <c r="X822" s="99">
        <f t="shared" si="280"/>
        <v>2907.9925000000003</v>
      </c>
      <c r="Y822" s="90">
        <f t="shared" si="276"/>
        <v>0</v>
      </c>
      <c r="Z822" s="89"/>
      <c r="AA822" s="89"/>
      <c r="AB822" s="89"/>
      <c r="AC822" s="89"/>
      <c r="AD822" s="89"/>
      <c r="AE822" s="89"/>
      <c r="AF822" s="89"/>
      <c r="AG822" s="89"/>
      <c r="AH822" s="89"/>
      <c r="AI822" s="89"/>
      <c r="AJ822" s="89"/>
      <c r="AK822" s="89"/>
      <c r="AL822" s="89"/>
      <c r="AM822" s="89"/>
    </row>
    <row r="823" spans="1:39" s="69" customFormat="1" ht="32.25" customHeight="1">
      <c r="A823" s="408">
        <v>36</v>
      </c>
      <c r="B823" s="222" t="s">
        <v>1712</v>
      </c>
      <c r="C823" s="154" t="s">
        <v>10</v>
      </c>
      <c r="D823" s="206" t="s">
        <v>1713</v>
      </c>
      <c r="E823" s="416">
        <v>3781.38</v>
      </c>
      <c r="F823" s="396">
        <v>1</v>
      </c>
      <c r="G823" s="99">
        <f t="shared" si="277"/>
        <v>3781.38</v>
      </c>
      <c r="H823" s="417" t="s">
        <v>35</v>
      </c>
      <c r="I823" s="215"/>
      <c r="J823" s="154"/>
      <c r="K823" s="154"/>
      <c r="L823" s="143"/>
      <c r="M823" s="418">
        <v>1204</v>
      </c>
      <c r="N823" s="417">
        <v>44145</v>
      </c>
      <c r="O823" s="403">
        <f t="shared" si="278"/>
        <v>0</v>
      </c>
      <c r="P823" s="99">
        <f t="shared" si="279"/>
        <v>0</v>
      </c>
      <c r="Q823" s="396"/>
      <c r="R823" s="419"/>
      <c r="S823" s="413"/>
      <c r="T823" s="407"/>
      <c r="U823" s="407"/>
      <c r="V823" s="407"/>
      <c r="W823" s="396">
        <v>1</v>
      </c>
      <c r="X823" s="99">
        <f t="shared" si="280"/>
        <v>3781.38</v>
      </c>
      <c r="Y823" s="90">
        <f t="shared" si="276"/>
        <v>0</v>
      </c>
      <c r="Z823" s="89"/>
      <c r="AA823" s="89"/>
      <c r="AB823" s="89"/>
      <c r="AC823" s="89"/>
      <c r="AD823" s="89"/>
      <c r="AE823" s="89"/>
      <c r="AF823" s="89"/>
      <c r="AG823" s="89"/>
      <c r="AH823" s="89"/>
      <c r="AI823" s="89"/>
      <c r="AJ823" s="89"/>
      <c r="AK823" s="89"/>
      <c r="AL823" s="89"/>
      <c r="AM823" s="89"/>
    </row>
    <row r="824" spans="1:39" s="69" customFormat="1" ht="32.25" customHeight="1">
      <c r="A824" s="392">
        <v>37</v>
      </c>
      <c r="B824" s="222" t="s">
        <v>1714</v>
      </c>
      <c r="C824" s="154" t="s">
        <v>231</v>
      </c>
      <c r="D824" s="206" t="s">
        <v>1715</v>
      </c>
      <c r="E824" s="416">
        <v>57.2838576081</v>
      </c>
      <c r="F824" s="396">
        <v>2149</v>
      </c>
      <c r="G824" s="99">
        <f t="shared" si="277"/>
        <v>123103.00999980691</v>
      </c>
      <c r="H824" s="417">
        <v>44460</v>
      </c>
      <c r="I824" s="215"/>
      <c r="J824" s="154"/>
      <c r="K824" s="154"/>
      <c r="L824" s="143"/>
      <c r="M824" s="418">
        <v>1204</v>
      </c>
      <c r="N824" s="417">
        <v>44145</v>
      </c>
      <c r="O824" s="403">
        <f t="shared" si="278"/>
        <v>2149</v>
      </c>
      <c r="P824" s="99">
        <f t="shared" si="279"/>
        <v>123103.00999980691</v>
      </c>
      <c r="Q824" s="396"/>
      <c r="R824" s="419"/>
      <c r="S824" s="413"/>
      <c r="T824" s="407"/>
      <c r="U824" s="407"/>
      <c r="V824" s="407"/>
      <c r="W824" s="396">
        <v>0</v>
      </c>
      <c r="X824" s="99">
        <f t="shared" si="280"/>
        <v>0</v>
      </c>
      <c r="Y824" s="90">
        <f t="shared" si="276"/>
        <v>0</v>
      </c>
      <c r="Z824" s="89"/>
      <c r="AA824" s="89"/>
      <c r="AB824" s="89"/>
      <c r="AC824" s="89"/>
      <c r="AD824" s="89"/>
      <c r="AE824" s="89"/>
      <c r="AF824" s="89"/>
      <c r="AG824" s="89"/>
      <c r="AH824" s="89"/>
      <c r="AI824" s="89"/>
      <c r="AJ824" s="89"/>
      <c r="AK824" s="89"/>
      <c r="AL824" s="89"/>
      <c r="AM824" s="89"/>
    </row>
    <row r="825" spans="1:39" s="69" customFormat="1" ht="55.5" customHeight="1">
      <c r="A825" s="408">
        <v>38</v>
      </c>
      <c r="B825" s="420" t="s">
        <v>2070</v>
      </c>
      <c r="C825" s="154" t="s">
        <v>530</v>
      </c>
      <c r="D825" s="206" t="s">
        <v>466</v>
      </c>
      <c r="E825" s="416">
        <v>157.85</v>
      </c>
      <c r="F825" s="396">
        <v>54</v>
      </c>
      <c r="G825" s="99">
        <f t="shared" si="277"/>
        <v>8523.9</v>
      </c>
      <c r="H825" s="417">
        <v>44621</v>
      </c>
      <c r="I825" s="215"/>
      <c r="J825" s="154"/>
      <c r="K825" s="154"/>
      <c r="L825" s="143"/>
      <c r="M825" s="418">
        <v>211</v>
      </c>
      <c r="N825" s="417">
        <v>44160</v>
      </c>
      <c r="O825" s="403">
        <f t="shared" si="278"/>
        <v>0</v>
      </c>
      <c r="P825" s="99">
        <f t="shared" si="279"/>
        <v>0</v>
      </c>
      <c r="Q825" s="396"/>
      <c r="R825" s="419"/>
      <c r="S825" s="413"/>
      <c r="T825" s="407"/>
      <c r="U825" s="407"/>
      <c r="V825" s="407"/>
      <c r="W825" s="396">
        <v>54</v>
      </c>
      <c r="X825" s="99">
        <f t="shared" si="280"/>
        <v>8523.9</v>
      </c>
      <c r="Y825" s="90">
        <f t="shared" si="276"/>
        <v>0</v>
      </c>
      <c r="Z825" s="89"/>
      <c r="AA825" s="89"/>
      <c r="AB825" s="89"/>
      <c r="AC825" s="89"/>
      <c r="AD825" s="89"/>
      <c r="AE825" s="89"/>
      <c r="AF825" s="89"/>
      <c r="AG825" s="89"/>
      <c r="AH825" s="89"/>
      <c r="AI825" s="89"/>
      <c r="AJ825" s="89"/>
      <c r="AK825" s="89"/>
      <c r="AL825" s="89"/>
      <c r="AM825" s="89"/>
    </row>
    <row r="826" spans="1:39" s="69" customFormat="1" ht="32.25" customHeight="1">
      <c r="A826" s="392">
        <v>39</v>
      </c>
      <c r="B826" s="222" t="s">
        <v>1716</v>
      </c>
      <c r="C826" s="154" t="s">
        <v>29</v>
      </c>
      <c r="D826" s="421">
        <v>221019</v>
      </c>
      <c r="E826" s="416">
        <v>179.98</v>
      </c>
      <c r="F826" s="396">
        <v>192</v>
      </c>
      <c r="G826" s="99">
        <f t="shared" si="277"/>
        <v>34556.159999999996</v>
      </c>
      <c r="H826" s="417">
        <v>44835</v>
      </c>
      <c r="I826" s="215"/>
      <c r="J826" s="154"/>
      <c r="K826" s="154"/>
      <c r="L826" s="143"/>
      <c r="M826" s="418">
        <v>1107</v>
      </c>
      <c r="N826" s="417">
        <v>43735</v>
      </c>
      <c r="O826" s="403">
        <f t="shared" si="278"/>
        <v>86</v>
      </c>
      <c r="P826" s="99">
        <f t="shared" si="279"/>
        <v>15478.279999999999</v>
      </c>
      <c r="Q826" s="396"/>
      <c r="R826" s="419"/>
      <c r="S826" s="413"/>
      <c r="T826" s="407"/>
      <c r="U826" s="407"/>
      <c r="V826" s="407"/>
      <c r="W826" s="396">
        <v>106</v>
      </c>
      <c r="X826" s="99">
        <f t="shared" si="280"/>
        <v>19077.879999999997</v>
      </c>
      <c r="Y826" s="90">
        <f t="shared" si="276"/>
        <v>0</v>
      </c>
      <c r="Z826" s="89"/>
      <c r="AA826" s="89"/>
      <c r="AB826" s="89"/>
      <c r="AC826" s="89"/>
      <c r="AD826" s="89"/>
      <c r="AE826" s="89"/>
      <c r="AF826" s="89"/>
      <c r="AG826" s="89"/>
      <c r="AH826" s="89"/>
      <c r="AI826" s="89"/>
      <c r="AJ826" s="89"/>
      <c r="AK826" s="89"/>
      <c r="AL826" s="89"/>
      <c r="AM826" s="89"/>
    </row>
    <row r="827" spans="1:39" s="69" customFormat="1" ht="25.5" customHeight="1">
      <c r="A827" s="408">
        <v>40</v>
      </c>
      <c r="B827" s="374" t="s">
        <v>1717</v>
      </c>
      <c r="C827" s="375" t="s">
        <v>27</v>
      </c>
      <c r="D827" s="422" t="s">
        <v>1718</v>
      </c>
      <c r="E827" s="423">
        <v>8.3085405399999992</v>
      </c>
      <c r="F827" s="396">
        <v>320</v>
      </c>
      <c r="G827" s="99">
        <f t="shared" si="277"/>
        <v>2658.7329727999995</v>
      </c>
      <c r="H827" s="424" t="s">
        <v>35</v>
      </c>
      <c r="I827" s="377"/>
      <c r="J827" s="375"/>
      <c r="K827" s="375"/>
      <c r="L827" s="425"/>
      <c r="M827" s="426">
        <v>1204</v>
      </c>
      <c r="N827" s="424">
        <v>44145</v>
      </c>
      <c r="O827" s="403">
        <f t="shared" si="278"/>
        <v>30</v>
      </c>
      <c r="P827" s="99">
        <f t="shared" si="279"/>
        <v>249.25621619999998</v>
      </c>
      <c r="Q827" s="396"/>
      <c r="R827" s="419"/>
      <c r="S827" s="413"/>
      <c r="T827" s="407"/>
      <c r="U827" s="407"/>
      <c r="V827" s="407"/>
      <c r="W827" s="396">
        <v>290</v>
      </c>
      <c r="X827" s="99">
        <f t="shared" si="280"/>
        <v>2409.4767565999996</v>
      </c>
      <c r="Y827" s="90">
        <f t="shared" si="276"/>
        <v>0</v>
      </c>
      <c r="Z827" s="89"/>
      <c r="AA827" s="89"/>
      <c r="AB827" s="89"/>
      <c r="AC827" s="89"/>
      <c r="AD827" s="89"/>
      <c r="AE827" s="89"/>
      <c r="AF827" s="89"/>
      <c r="AG827" s="89"/>
      <c r="AH827" s="89"/>
      <c r="AI827" s="89"/>
      <c r="AJ827" s="89"/>
      <c r="AK827" s="89"/>
      <c r="AL827" s="89"/>
      <c r="AM827" s="89"/>
    </row>
    <row r="828" spans="1:39" s="38" customFormat="1" ht="31.5" customHeight="1">
      <c r="A828" s="18"/>
      <c r="B828" s="167" t="s">
        <v>33</v>
      </c>
      <c r="C828" s="141"/>
      <c r="D828" s="168"/>
      <c r="E828" s="168"/>
      <c r="F828" s="141"/>
      <c r="G828" s="301">
        <f>SUM(G788:G827)</f>
        <v>975003.51517498086</v>
      </c>
      <c r="H828" s="170"/>
      <c r="I828" s="170"/>
      <c r="J828" s="301"/>
      <c r="K828" s="141"/>
      <c r="L828" s="301">
        <f>SUM(L788:L827)</f>
        <v>0</v>
      </c>
      <c r="M828" s="301"/>
      <c r="N828" s="170"/>
      <c r="O828" s="141"/>
      <c r="P828" s="301">
        <f>SUM(P788:P827)</f>
        <v>666715.06543358532</v>
      </c>
      <c r="Q828" s="302"/>
      <c r="R828" s="18"/>
      <c r="S828" s="18"/>
      <c r="T828" s="18"/>
      <c r="U828" s="141"/>
      <c r="V828" s="18"/>
      <c r="W828" s="141"/>
      <c r="X828" s="301">
        <f>SUM(X788:X827)</f>
        <v>308288.44974139513</v>
      </c>
      <c r="Y828" s="37">
        <f t="shared" ref="Y828:Y1031" si="281">G828+L828-P828-X828</f>
        <v>0</v>
      </c>
    </row>
    <row r="829" spans="1:39" s="30" customFormat="1" ht="24" customHeight="1">
      <c r="A829" s="775" t="str">
        <f>'[2]Общ.за 2 міс.'!$C$8</f>
        <v>КНП "КМЦ нефрології та діалізу"</v>
      </c>
      <c r="B829" s="776"/>
      <c r="C829" s="776"/>
      <c r="D829" s="776"/>
      <c r="E829" s="776"/>
      <c r="F829" s="776"/>
      <c r="G829" s="776"/>
      <c r="H829" s="776"/>
      <c r="I829" s="776"/>
      <c r="J829" s="776"/>
      <c r="K829" s="776"/>
      <c r="L829" s="776"/>
      <c r="M829" s="776"/>
      <c r="N829" s="776"/>
      <c r="O829" s="776"/>
      <c r="P829" s="776"/>
      <c r="Q829" s="776"/>
      <c r="R829" s="776"/>
      <c r="S829" s="776"/>
      <c r="T829" s="776"/>
      <c r="U829" s="776"/>
      <c r="V829" s="776"/>
      <c r="W829" s="776"/>
      <c r="X829" s="777"/>
      <c r="Y829" s="37">
        <f t="shared" si="281"/>
        <v>0</v>
      </c>
    </row>
    <row r="830" spans="1:39" s="69" customFormat="1" ht="47.25" customHeight="1">
      <c r="A830" s="154">
        <v>1</v>
      </c>
      <c r="B830" s="427" t="s">
        <v>145</v>
      </c>
      <c r="C830" s="258" t="s">
        <v>27</v>
      </c>
      <c r="D830" s="258" t="s">
        <v>664</v>
      </c>
      <c r="E830" s="99">
        <v>265.36</v>
      </c>
      <c r="F830" s="144">
        <v>354</v>
      </c>
      <c r="G830" s="99">
        <f t="shared" ref="G830:G1035" si="282">E830*F830</f>
        <v>93937.44</v>
      </c>
      <c r="H830" s="215" t="s">
        <v>665</v>
      </c>
      <c r="I830" s="428"/>
      <c r="J830" s="364"/>
      <c r="K830" s="144"/>
      <c r="L830" s="154">
        <v>0</v>
      </c>
      <c r="M830" s="95">
        <v>601</v>
      </c>
      <c r="N830" s="215" t="s">
        <v>283</v>
      </c>
      <c r="O830" s="144">
        <f t="shared" ref="O830:O1038" si="283">F830+K830-W830</f>
        <v>354</v>
      </c>
      <c r="P830" s="99">
        <f t="shared" ref="P830:P1040" si="284">O830*E830</f>
        <v>93937.44</v>
      </c>
      <c r="Q830" s="198"/>
      <c r="R830" s="198"/>
      <c r="S830" s="104"/>
      <c r="T830" s="198"/>
      <c r="U830" s="198"/>
      <c r="V830" s="198"/>
      <c r="W830" s="144">
        <v>0</v>
      </c>
      <c r="X830" s="99">
        <f t="shared" ref="X830:X1040" si="285">W830*E830</f>
        <v>0</v>
      </c>
      <c r="Y830" s="76">
        <f t="shared" si="281"/>
        <v>0</v>
      </c>
      <c r="Z830" s="91"/>
      <c r="AA830" s="91"/>
      <c r="AB830" s="91"/>
      <c r="AC830" s="91"/>
      <c r="AD830" s="91"/>
      <c r="AE830" s="91"/>
      <c r="AF830" s="91"/>
      <c r="AG830" s="91"/>
      <c r="AH830" s="91"/>
      <c r="AI830" s="91"/>
      <c r="AJ830" s="91"/>
      <c r="AK830" s="91"/>
      <c r="AL830" s="91"/>
      <c r="AM830" s="91"/>
    </row>
    <row r="831" spans="1:39" s="69" customFormat="1" ht="57.75" customHeight="1">
      <c r="A831" s="154">
        <v>2</v>
      </c>
      <c r="B831" s="427" t="s">
        <v>284</v>
      </c>
      <c r="C831" s="258" t="s">
        <v>27</v>
      </c>
      <c r="D831" s="258" t="s">
        <v>667</v>
      </c>
      <c r="E831" s="99">
        <v>413.02</v>
      </c>
      <c r="F831" s="144">
        <v>2</v>
      </c>
      <c r="G831" s="99">
        <f t="shared" si="282"/>
        <v>826.04</v>
      </c>
      <c r="H831" s="215" t="s">
        <v>165</v>
      </c>
      <c r="I831" s="428"/>
      <c r="J831" s="364"/>
      <c r="K831" s="144"/>
      <c r="L831" s="154">
        <v>0</v>
      </c>
      <c r="M831" s="95">
        <v>601</v>
      </c>
      <c r="N831" s="215" t="s">
        <v>283</v>
      </c>
      <c r="O831" s="144">
        <f t="shared" si="283"/>
        <v>2</v>
      </c>
      <c r="P831" s="99">
        <f t="shared" si="284"/>
        <v>826.04</v>
      </c>
      <c r="Q831" s="198"/>
      <c r="R831" s="198"/>
      <c r="S831" s="104"/>
      <c r="T831" s="198"/>
      <c r="U831" s="198"/>
      <c r="V831" s="198"/>
      <c r="W831" s="144">
        <v>0</v>
      </c>
      <c r="X831" s="99">
        <f t="shared" si="285"/>
        <v>0</v>
      </c>
      <c r="Y831" s="76">
        <f t="shared" si="281"/>
        <v>0</v>
      </c>
      <c r="Z831" s="91"/>
      <c r="AA831" s="91"/>
      <c r="AB831" s="91"/>
      <c r="AC831" s="91"/>
      <c r="AD831" s="91"/>
      <c r="AE831" s="91"/>
      <c r="AF831" s="91"/>
      <c r="AG831" s="91"/>
      <c r="AH831" s="91"/>
      <c r="AI831" s="91"/>
      <c r="AJ831" s="91"/>
      <c r="AK831" s="91"/>
      <c r="AL831" s="91"/>
      <c r="AM831" s="91"/>
    </row>
    <row r="832" spans="1:39" s="69" customFormat="1" ht="59.25" customHeight="1">
      <c r="A832" s="154">
        <v>3</v>
      </c>
      <c r="B832" s="189" t="s">
        <v>284</v>
      </c>
      <c r="C832" s="95" t="s">
        <v>27</v>
      </c>
      <c r="D832" s="93" t="s">
        <v>668</v>
      </c>
      <c r="E832" s="99">
        <v>413.02</v>
      </c>
      <c r="F832" s="144">
        <v>1216</v>
      </c>
      <c r="G832" s="99">
        <f t="shared" si="282"/>
        <v>502232.31999999995</v>
      </c>
      <c r="H832" s="215" t="s">
        <v>665</v>
      </c>
      <c r="I832" s="428"/>
      <c r="J832" s="144"/>
      <c r="K832" s="144"/>
      <c r="L832" s="154">
        <v>0</v>
      </c>
      <c r="M832" s="154">
        <v>601</v>
      </c>
      <c r="N832" s="215" t="s">
        <v>283</v>
      </c>
      <c r="O832" s="144">
        <f t="shared" si="283"/>
        <v>0</v>
      </c>
      <c r="P832" s="99">
        <f t="shared" si="284"/>
        <v>0</v>
      </c>
      <c r="Q832" s="198"/>
      <c r="R832" s="198"/>
      <c r="S832" s="104"/>
      <c r="T832" s="198"/>
      <c r="U832" s="198"/>
      <c r="V832" s="198"/>
      <c r="W832" s="144">
        <v>1216</v>
      </c>
      <c r="X832" s="99">
        <f t="shared" si="285"/>
        <v>502232.31999999995</v>
      </c>
      <c r="Y832" s="76">
        <f t="shared" si="281"/>
        <v>0</v>
      </c>
      <c r="Z832" s="91"/>
      <c r="AA832" s="91"/>
      <c r="AB832" s="91"/>
      <c r="AC832" s="91"/>
      <c r="AD832" s="91"/>
      <c r="AE832" s="91"/>
      <c r="AF832" s="91"/>
      <c r="AG832" s="91"/>
      <c r="AH832" s="91"/>
      <c r="AI832" s="91"/>
      <c r="AJ832" s="91"/>
      <c r="AK832" s="91"/>
      <c r="AL832" s="91"/>
      <c r="AM832" s="91"/>
    </row>
    <row r="833" spans="1:39" s="69" customFormat="1" ht="47.25" customHeight="1">
      <c r="A833" s="154">
        <v>4</v>
      </c>
      <c r="B833" s="189" t="s">
        <v>148</v>
      </c>
      <c r="C833" s="95" t="s">
        <v>27</v>
      </c>
      <c r="D833" s="93" t="s">
        <v>669</v>
      </c>
      <c r="E833" s="99">
        <v>25.68</v>
      </c>
      <c r="F833" s="144">
        <v>1757</v>
      </c>
      <c r="G833" s="99">
        <f t="shared" si="282"/>
        <v>45119.76</v>
      </c>
      <c r="H833" s="215" t="s">
        <v>670</v>
      </c>
      <c r="I833" s="428"/>
      <c r="J833" s="144"/>
      <c r="K833" s="144"/>
      <c r="L833" s="154">
        <v>0</v>
      </c>
      <c r="M833" s="154" t="s">
        <v>673</v>
      </c>
      <c r="N833" s="215" t="s">
        <v>674</v>
      </c>
      <c r="O833" s="144">
        <f t="shared" si="283"/>
        <v>614</v>
      </c>
      <c r="P833" s="99">
        <f t="shared" si="284"/>
        <v>15767.52</v>
      </c>
      <c r="Q833" s="198"/>
      <c r="R833" s="198"/>
      <c r="S833" s="104"/>
      <c r="T833" s="198"/>
      <c r="U833" s="198"/>
      <c r="V833" s="198"/>
      <c r="W833" s="144">
        <v>1143</v>
      </c>
      <c r="X833" s="99">
        <f t="shared" si="285"/>
        <v>29352.239999999998</v>
      </c>
      <c r="Y833" s="76">
        <f t="shared" si="281"/>
        <v>0</v>
      </c>
      <c r="Z833" s="91"/>
      <c r="AA833" s="91"/>
      <c r="AB833" s="91"/>
      <c r="AC833" s="91"/>
      <c r="AD833" s="91"/>
      <c r="AE833" s="91"/>
      <c r="AF833" s="91"/>
      <c r="AG833" s="91"/>
      <c r="AH833" s="91"/>
      <c r="AI833" s="91"/>
      <c r="AJ833" s="91"/>
      <c r="AK833" s="91"/>
      <c r="AL833" s="91"/>
      <c r="AM833" s="91"/>
    </row>
    <row r="834" spans="1:39" s="69" customFormat="1" ht="60.75" customHeight="1">
      <c r="A834" s="154">
        <v>5</v>
      </c>
      <c r="B834" s="189" t="s">
        <v>148</v>
      </c>
      <c r="C834" s="95" t="s">
        <v>27</v>
      </c>
      <c r="D834" s="93" t="s">
        <v>675</v>
      </c>
      <c r="E834" s="99">
        <v>25.68</v>
      </c>
      <c r="F834" s="144">
        <v>2704</v>
      </c>
      <c r="G834" s="99">
        <f t="shared" si="282"/>
        <v>69438.720000000001</v>
      </c>
      <c r="H834" s="215" t="s">
        <v>676</v>
      </c>
      <c r="I834" s="428"/>
      <c r="J834" s="144"/>
      <c r="K834" s="144"/>
      <c r="L834" s="154">
        <v>0</v>
      </c>
      <c r="M834" s="154" t="s">
        <v>677</v>
      </c>
      <c r="N834" s="215" t="s">
        <v>678</v>
      </c>
      <c r="O834" s="144">
        <f t="shared" si="283"/>
        <v>939</v>
      </c>
      <c r="P834" s="99">
        <f t="shared" si="284"/>
        <v>24113.52</v>
      </c>
      <c r="Q834" s="198"/>
      <c r="R834" s="198"/>
      <c r="S834" s="104"/>
      <c r="T834" s="198"/>
      <c r="U834" s="198"/>
      <c r="V834" s="198"/>
      <c r="W834" s="144">
        <v>1765</v>
      </c>
      <c r="X834" s="99">
        <f t="shared" si="285"/>
        <v>45325.2</v>
      </c>
      <c r="Y834" s="76">
        <f t="shared" si="281"/>
        <v>0</v>
      </c>
      <c r="Z834" s="91"/>
      <c r="AA834" s="91"/>
      <c r="AB834" s="91"/>
      <c r="AC834" s="91"/>
      <c r="AD834" s="91"/>
      <c r="AE834" s="91"/>
      <c r="AF834" s="91"/>
      <c r="AG834" s="91"/>
      <c r="AH834" s="91"/>
      <c r="AI834" s="91"/>
      <c r="AJ834" s="91"/>
      <c r="AK834" s="91"/>
      <c r="AL834" s="91"/>
      <c r="AM834" s="91"/>
    </row>
    <row r="835" spans="1:39" s="69" customFormat="1" ht="60.75" customHeight="1">
      <c r="A835" s="154">
        <v>6</v>
      </c>
      <c r="B835" s="189" t="s">
        <v>679</v>
      </c>
      <c r="C835" s="95" t="s">
        <v>27</v>
      </c>
      <c r="D835" s="93" t="s">
        <v>680</v>
      </c>
      <c r="E835" s="99">
        <v>25.68</v>
      </c>
      <c r="F835" s="144">
        <v>200</v>
      </c>
      <c r="G835" s="99">
        <f t="shared" si="282"/>
        <v>5136</v>
      </c>
      <c r="H835" s="215" t="s">
        <v>681</v>
      </c>
      <c r="I835" s="428"/>
      <c r="J835" s="144"/>
      <c r="K835" s="144"/>
      <c r="L835" s="154">
        <v>0</v>
      </c>
      <c r="M835" s="154" t="s">
        <v>673</v>
      </c>
      <c r="N835" s="215" t="s">
        <v>674</v>
      </c>
      <c r="O835" s="144">
        <f t="shared" si="283"/>
        <v>0</v>
      </c>
      <c r="P835" s="99">
        <f t="shared" si="284"/>
        <v>0</v>
      </c>
      <c r="Q835" s="198"/>
      <c r="R835" s="198"/>
      <c r="S835" s="104"/>
      <c r="T835" s="198"/>
      <c r="U835" s="198"/>
      <c r="V835" s="198"/>
      <c r="W835" s="144">
        <v>200</v>
      </c>
      <c r="X835" s="99">
        <f t="shared" si="285"/>
        <v>5136</v>
      </c>
      <c r="Y835" s="76">
        <f t="shared" si="281"/>
        <v>0</v>
      </c>
      <c r="Z835" s="91"/>
      <c r="AA835" s="91"/>
      <c r="AB835" s="91"/>
      <c r="AC835" s="91"/>
      <c r="AD835" s="91"/>
      <c r="AE835" s="91"/>
      <c r="AF835" s="91"/>
      <c r="AG835" s="91"/>
      <c r="AH835" s="91"/>
      <c r="AI835" s="91"/>
      <c r="AJ835" s="91"/>
      <c r="AK835" s="91"/>
      <c r="AL835" s="91"/>
      <c r="AM835" s="91"/>
    </row>
    <row r="836" spans="1:39" s="69" customFormat="1" ht="60.75" customHeight="1">
      <c r="A836" s="154">
        <v>7</v>
      </c>
      <c r="B836" s="189" t="s">
        <v>682</v>
      </c>
      <c r="C836" s="95" t="s">
        <v>27</v>
      </c>
      <c r="D836" s="93" t="s">
        <v>683</v>
      </c>
      <c r="E836" s="99">
        <v>25.68</v>
      </c>
      <c r="F836" s="144">
        <v>1757</v>
      </c>
      <c r="G836" s="99">
        <f t="shared" si="282"/>
        <v>45119.76</v>
      </c>
      <c r="H836" s="215" t="s">
        <v>684</v>
      </c>
      <c r="I836" s="428"/>
      <c r="J836" s="144"/>
      <c r="K836" s="144"/>
      <c r="L836" s="154">
        <v>0</v>
      </c>
      <c r="M836" s="154" t="s">
        <v>673</v>
      </c>
      <c r="N836" s="215" t="s">
        <v>674</v>
      </c>
      <c r="O836" s="144">
        <f t="shared" si="283"/>
        <v>614</v>
      </c>
      <c r="P836" s="99">
        <f t="shared" si="284"/>
        <v>15767.52</v>
      </c>
      <c r="Q836" s="198"/>
      <c r="R836" s="198"/>
      <c r="S836" s="104"/>
      <c r="T836" s="198"/>
      <c r="U836" s="198"/>
      <c r="V836" s="198"/>
      <c r="W836" s="144">
        <v>1143</v>
      </c>
      <c r="X836" s="99">
        <f t="shared" si="285"/>
        <v>29352.239999999998</v>
      </c>
      <c r="Y836" s="76">
        <f t="shared" si="281"/>
        <v>0</v>
      </c>
      <c r="Z836" s="91"/>
      <c r="AA836" s="91"/>
      <c r="AB836" s="91"/>
      <c r="AC836" s="91"/>
      <c r="AD836" s="91"/>
      <c r="AE836" s="91"/>
      <c r="AF836" s="91"/>
      <c r="AG836" s="91"/>
      <c r="AH836" s="91"/>
      <c r="AI836" s="91"/>
      <c r="AJ836" s="91"/>
      <c r="AK836" s="91"/>
      <c r="AL836" s="91"/>
      <c r="AM836" s="91"/>
    </row>
    <row r="837" spans="1:39" s="69" customFormat="1" ht="60.75" customHeight="1">
      <c r="A837" s="154">
        <v>8</v>
      </c>
      <c r="B837" s="189" t="s">
        <v>682</v>
      </c>
      <c r="C837" s="95" t="s">
        <v>27</v>
      </c>
      <c r="D837" s="93" t="s">
        <v>685</v>
      </c>
      <c r="E837" s="99">
        <v>25.68</v>
      </c>
      <c r="F837" s="144">
        <v>2704</v>
      </c>
      <c r="G837" s="99">
        <f t="shared" si="282"/>
        <v>69438.720000000001</v>
      </c>
      <c r="H837" s="215" t="s">
        <v>676</v>
      </c>
      <c r="I837" s="428"/>
      <c r="J837" s="144"/>
      <c r="K837" s="144"/>
      <c r="L837" s="154">
        <v>0</v>
      </c>
      <c r="M837" s="154" t="s">
        <v>677</v>
      </c>
      <c r="N837" s="215" t="s">
        <v>678</v>
      </c>
      <c r="O837" s="144">
        <f t="shared" si="283"/>
        <v>939</v>
      </c>
      <c r="P837" s="99">
        <f t="shared" si="284"/>
        <v>24113.52</v>
      </c>
      <c r="Q837" s="198"/>
      <c r="R837" s="198"/>
      <c r="S837" s="104"/>
      <c r="T837" s="198"/>
      <c r="U837" s="198"/>
      <c r="V837" s="198"/>
      <c r="W837" s="144">
        <v>1765</v>
      </c>
      <c r="X837" s="99">
        <f t="shared" si="285"/>
        <v>45325.2</v>
      </c>
      <c r="Y837" s="76">
        <f t="shared" si="281"/>
        <v>0</v>
      </c>
      <c r="Z837" s="91"/>
      <c r="AA837" s="91"/>
      <c r="AB837" s="91"/>
      <c r="AC837" s="91"/>
      <c r="AD837" s="91"/>
      <c r="AE837" s="91"/>
      <c r="AF837" s="91"/>
      <c r="AG837" s="91"/>
      <c r="AH837" s="91"/>
      <c r="AI837" s="91"/>
      <c r="AJ837" s="91"/>
      <c r="AK837" s="91"/>
      <c r="AL837" s="91"/>
      <c r="AM837" s="91"/>
    </row>
    <row r="838" spans="1:39" s="69" customFormat="1" ht="51" customHeight="1">
      <c r="A838" s="154">
        <v>9</v>
      </c>
      <c r="B838" s="189" t="s">
        <v>686</v>
      </c>
      <c r="C838" s="95" t="s">
        <v>27</v>
      </c>
      <c r="D838" s="93" t="s">
        <v>687</v>
      </c>
      <c r="E838" s="99">
        <v>25.68</v>
      </c>
      <c r="F838" s="144">
        <v>200</v>
      </c>
      <c r="G838" s="99">
        <f t="shared" si="282"/>
        <v>5136</v>
      </c>
      <c r="H838" s="215" t="s">
        <v>681</v>
      </c>
      <c r="I838" s="428"/>
      <c r="J838" s="144"/>
      <c r="K838" s="144"/>
      <c r="L838" s="154">
        <v>0</v>
      </c>
      <c r="M838" s="154" t="s">
        <v>673</v>
      </c>
      <c r="N838" s="215" t="s">
        <v>674</v>
      </c>
      <c r="O838" s="144">
        <f t="shared" si="283"/>
        <v>0</v>
      </c>
      <c r="P838" s="99">
        <f t="shared" si="284"/>
        <v>0</v>
      </c>
      <c r="Q838" s="198"/>
      <c r="R838" s="198"/>
      <c r="S838" s="104"/>
      <c r="T838" s="198"/>
      <c r="U838" s="198"/>
      <c r="V838" s="198"/>
      <c r="W838" s="144">
        <v>200</v>
      </c>
      <c r="X838" s="99">
        <f t="shared" si="285"/>
        <v>5136</v>
      </c>
      <c r="Y838" s="76">
        <f t="shared" si="281"/>
        <v>0</v>
      </c>
      <c r="Z838" s="91"/>
      <c r="AA838" s="91"/>
      <c r="AB838" s="91"/>
      <c r="AC838" s="91"/>
      <c r="AD838" s="91"/>
      <c r="AE838" s="91"/>
      <c r="AF838" s="91"/>
      <c r="AG838" s="91"/>
      <c r="AH838" s="91"/>
      <c r="AI838" s="91"/>
      <c r="AJ838" s="91"/>
      <c r="AK838" s="91"/>
      <c r="AL838" s="91"/>
      <c r="AM838" s="91"/>
    </row>
    <row r="839" spans="1:39" s="69" customFormat="1" ht="73.5" customHeight="1">
      <c r="A839" s="154">
        <v>10</v>
      </c>
      <c r="B839" s="189" t="s">
        <v>285</v>
      </c>
      <c r="C839" s="95" t="s">
        <v>38</v>
      </c>
      <c r="D839" s="93" t="s">
        <v>286</v>
      </c>
      <c r="E839" s="99">
        <v>1542.94</v>
      </c>
      <c r="F839" s="144">
        <v>41</v>
      </c>
      <c r="G839" s="99">
        <f t="shared" si="282"/>
        <v>63260.54</v>
      </c>
      <c r="H839" s="215">
        <v>44805</v>
      </c>
      <c r="I839" s="428"/>
      <c r="J839" s="144"/>
      <c r="K839" s="144"/>
      <c r="L839" s="154">
        <v>0</v>
      </c>
      <c r="M839" s="154" t="s">
        <v>287</v>
      </c>
      <c r="N839" s="215" t="s">
        <v>288</v>
      </c>
      <c r="O839" s="144">
        <f t="shared" si="283"/>
        <v>16</v>
      </c>
      <c r="P839" s="99">
        <f t="shared" si="284"/>
        <v>24687.040000000001</v>
      </c>
      <c r="Q839" s="198"/>
      <c r="R839" s="198"/>
      <c r="S839" s="104"/>
      <c r="T839" s="198"/>
      <c r="U839" s="198"/>
      <c r="V839" s="198"/>
      <c r="W839" s="144">
        <v>25</v>
      </c>
      <c r="X839" s="99">
        <f t="shared" si="285"/>
        <v>38573.5</v>
      </c>
      <c r="Y839" s="76">
        <f t="shared" si="281"/>
        <v>0</v>
      </c>
      <c r="Z839" s="91"/>
      <c r="AA839" s="91"/>
      <c r="AB839" s="91"/>
      <c r="AC839" s="91"/>
      <c r="AD839" s="91"/>
      <c r="AE839" s="91"/>
      <c r="AF839" s="91"/>
      <c r="AG839" s="91"/>
      <c r="AH839" s="91"/>
      <c r="AI839" s="91"/>
      <c r="AJ839" s="91"/>
      <c r="AK839" s="91"/>
      <c r="AL839" s="91"/>
      <c r="AM839" s="91"/>
    </row>
    <row r="840" spans="1:39" s="69" customFormat="1" ht="73.5" customHeight="1">
      <c r="A840" s="154">
        <v>11</v>
      </c>
      <c r="B840" s="189" t="s">
        <v>345</v>
      </c>
      <c r="C840" s="95" t="s">
        <v>38</v>
      </c>
      <c r="D840" s="93" t="s">
        <v>346</v>
      </c>
      <c r="E840" s="99">
        <v>1599.65</v>
      </c>
      <c r="F840" s="144">
        <v>206</v>
      </c>
      <c r="G840" s="99">
        <f t="shared" si="282"/>
        <v>329527.90000000002</v>
      </c>
      <c r="H840" s="215">
        <v>44927</v>
      </c>
      <c r="I840" s="428"/>
      <c r="J840" s="144"/>
      <c r="K840" s="144"/>
      <c r="L840" s="154">
        <v>0</v>
      </c>
      <c r="M840" s="154">
        <v>993</v>
      </c>
      <c r="N840" s="215" t="s">
        <v>347</v>
      </c>
      <c r="O840" s="144">
        <f t="shared" si="283"/>
        <v>206</v>
      </c>
      <c r="P840" s="99">
        <f t="shared" si="284"/>
        <v>329527.90000000002</v>
      </c>
      <c r="Q840" s="198"/>
      <c r="R840" s="198"/>
      <c r="S840" s="104"/>
      <c r="T840" s="198"/>
      <c r="U840" s="198"/>
      <c r="V840" s="198"/>
      <c r="W840" s="144">
        <v>0</v>
      </c>
      <c r="X840" s="99">
        <f t="shared" si="285"/>
        <v>0</v>
      </c>
      <c r="Y840" s="76">
        <f t="shared" si="281"/>
        <v>0</v>
      </c>
      <c r="Z840" s="91"/>
      <c r="AA840" s="91"/>
      <c r="AB840" s="91"/>
      <c r="AC840" s="91"/>
      <c r="AD840" s="91"/>
      <c r="AE840" s="91"/>
      <c r="AF840" s="91"/>
      <c r="AG840" s="91"/>
      <c r="AH840" s="91"/>
      <c r="AI840" s="91"/>
      <c r="AJ840" s="91"/>
      <c r="AK840" s="91"/>
      <c r="AL840" s="91"/>
      <c r="AM840" s="91"/>
    </row>
    <row r="841" spans="1:39" s="69" customFormat="1" ht="28.5" customHeight="1">
      <c r="A841" s="154">
        <v>12</v>
      </c>
      <c r="B841" s="189" t="s">
        <v>71</v>
      </c>
      <c r="C841" s="95" t="s">
        <v>27</v>
      </c>
      <c r="D841" s="93" t="s">
        <v>688</v>
      </c>
      <c r="E841" s="99">
        <v>270.70999999999998</v>
      </c>
      <c r="F841" s="144">
        <v>0</v>
      </c>
      <c r="G841" s="99">
        <f t="shared" si="282"/>
        <v>0</v>
      </c>
      <c r="H841" s="215" t="s">
        <v>665</v>
      </c>
      <c r="I841" s="428"/>
      <c r="J841" s="144"/>
      <c r="K841" s="144"/>
      <c r="L841" s="154">
        <v>0</v>
      </c>
      <c r="M841" s="154">
        <v>601</v>
      </c>
      <c r="N841" s="215" t="s">
        <v>283</v>
      </c>
      <c r="O841" s="144">
        <f t="shared" si="283"/>
        <v>0</v>
      </c>
      <c r="P841" s="99">
        <f t="shared" si="284"/>
        <v>0</v>
      </c>
      <c r="Q841" s="198"/>
      <c r="R841" s="198"/>
      <c r="S841" s="104"/>
      <c r="T841" s="198"/>
      <c r="U841" s="198"/>
      <c r="V841" s="198"/>
      <c r="W841" s="144">
        <v>0</v>
      </c>
      <c r="X841" s="99">
        <f t="shared" si="285"/>
        <v>0</v>
      </c>
      <c r="Y841" s="76">
        <f t="shared" si="281"/>
        <v>0</v>
      </c>
      <c r="Z841" s="91"/>
      <c r="AA841" s="91"/>
      <c r="AB841" s="91"/>
      <c r="AC841" s="91"/>
      <c r="AD841" s="91"/>
      <c r="AE841" s="91"/>
      <c r="AF841" s="91"/>
      <c r="AG841" s="91"/>
      <c r="AH841" s="91"/>
      <c r="AI841" s="91"/>
      <c r="AJ841" s="91"/>
      <c r="AK841" s="91"/>
      <c r="AL841" s="91"/>
      <c r="AM841" s="91"/>
    </row>
    <row r="842" spans="1:39" s="69" customFormat="1" ht="28.5" customHeight="1">
      <c r="A842" s="154">
        <v>13</v>
      </c>
      <c r="B842" s="189" t="s">
        <v>71</v>
      </c>
      <c r="C842" s="95" t="s">
        <v>27</v>
      </c>
      <c r="D842" s="93" t="s">
        <v>689</v>
      </c>
      <c r="E842" s="99">
        <v>270.70999999999998</v>
      </c>
      <c r="F842" s="144">
        <v>6516</v>
      </c>
      <c r="G842" s="99">
        <f t="shared" si="282"/>
        <v>1763946.3599999999</v>
      </c>
      <c r="H842" s="215" t="s">
        <v>690</v>
      </c>
      <c r="I842" s="428"/>
      <c r="J842" s="144"/>
      <c r="K842" s="144"/>
      <c r="L842" s="154">
        <v>0</v>
      </c>
      <c r="M842" s="154">
        <v>601</v>
      </c>
      <c r="N842" s="215" t="s">
        <v>283</v>
      </c>
      <c r="O842" s="144">
        <f t="shared" si="283"/>
        <v>2480</v>
      </c>
      <c r="P842" s="99">
        <f t="shared" si="284"/>
        <v>671360.79999999993</v>
      </c>
      <c r="Q842" s="198"/>
      <c r="R842" s="198"/>
      <c r="S842" s="104"/>
      <c r="T842" s="198"/>
      <c r="U842" s="198"/>
      <c r="V842" s="198"/>
      <c r="W842" s="144">
        <v>4036</v>
      </c>
      <c r="X842" s="99">
        <f t="shared" si="285"/>
        <v>1092585.5599999998</v>
      </c>
      <c r="Y842" s="76">
        <f t="shared" si="281"/>
        <v>0</v>
      </c>
      <c r="Z842" s="91"/>
      <c r="AA842" s="91"/>
      <c r="AB842" s="91"/>
      <c r="AC842" s="91"/>
      <c r="AD842" s="91"/>
      <c r="AE842" s="91"/>
      <c r="AF842" s="91"/>
      <c r="AG842" s="91"/>
      <c r="AH842" s="91"/>
      <c r="AI842" s="91"/>
      <c r="AJ842" s="91"/>
      <c r="AK842" s="91"/>
      <c r="AL842" s="91"/>
      <c r="AM842" s="91"/>
    </row>
    <row r="843" spans="1:39" s="69" customFormat="1" ht="37.5" customHeight="1">
      <c r="A843" s="154">
        <v>14</v>
      </c>
      <c r="B843" s="189" t="s">
        <v>72</v>
      </c>
      <c r="C843" s="95" t="s">
        <v>38</v>
      </c>
      <c r="D843" s="93" t="s">
        <v>693</v>
      </c>
      <c r="E843" s="99">
        <v>262.89999999999998</v>
      </c>
      <c r="F843" s="144">
        <v>0</v>
      </c>
      <c r="G843" s="99">
        <f t="shared" si="282"/>
        <v>0</v>
      </c>
      <c r="H843" s="429">
        <v>45046</v>
      </c>
      <c r="I843" s="428"/>
      <c r="J843" s="144"/>
      <c r="K843" s="144"/>
      <c r="L843" s="154">
        <v>0</v>
      </c>
      <c r="M843" s="154" t="s">
        <v>691</v>
      </c>
      <c r="N843" s="215" t="s">
        <v>692</v>
      </c>
      <c r="O843" s="144">
        <f t="shared" si="283"/>
        <v>0</v>
      </c>
      <c r="P843" s="99">
        <f t="shared" si="284"/>
        <v>0</v>
      </c>
      <c r="Q843" s="198"/>
      <c r="R843" s="198"/>
      <c r="S843" s="104"/>
      <c r="T843" s="198"/>
      <c r="U843" s="198"/>
      <c r="V843" s="198"/>
      <c r="W843" s="144">
        <v>0</v>
      </c>
      <c r="X843" s="99">
        <f t="shared" si="285"/>
        <v>0</v>
      </c>
      <c r="Y843" s="76">
        <f t="shared" si="281"/>
        <v>0</v>
      </c>
      <c r="Z843" s="91"/>
      <c r="AA843" s="91"/>
      <c r="AB843" s="91"/>
      <c r="AC843" s="91"/>
      <c r="AD843" s="91"/>
      <c r="AE843" s="91"/>
      <c r="AF843" s="91"/>
      <c r="AG843" s="91"/>
      <c r="AH843" s="91"/>
      <c r="AI843" s="91"/>
      <c r="AJ843" s="91"/>
      <c r="AK843" s="91"/>
      <c r="AL843" s="91"/>
      <c r="AM843" s="91"/>
    </row>
    <row r="844" spans="1:39" s="69" customFormat="1" ht="37.5" customHeight="1">
      <c r="A844" s="154">
        <v>15</v>
      </c>
      <c r="B844" s="189" t="s">
        <v>72</v>
      </c>
      <c r="C844" s="95" t="s">
        <v>38</v>
      </c>
      <c r="D844" s="93" t="s">
        <v>694</v>
      </c>
      <c r="E844" s="99">
        <v>262.89999999999998</v>
      </c>
      <c r="F844" s="144">
        <v>0</v>
      </c>
      <c r="G844" s="99">
        <f t="shared" si="282"/>
        <v>0</v>
      </c>
      <c r="H844" s="429">
        <v>45046</v>
      </c>
      <c r="I844" s="428"/>
      <c r="J844" s="144"/>
      <c r="K844" s="144"/>
      <c r="L844" s="154">
        <v>0</v>
      </c>
      <c r="M844" s="154" t="s">
        <v>691</v>
      </c>
      <c r="N844" s="215" t="s">
        <v>692</v>
      </c>
      <c r="O844" s="144">
        <f t="shared" si="283"/>
        <v>0</v>
      </c>
      <c r="P844" s="99">
        <f t="shared" si="284"/>
        <v>0</v>
      </c>
      <c r="Q844" s="198"/>
      <c r="R844" s="198"/>
      <c r="S844" s="104"/>
      <c r="T844" s="198"/>
      <c r="U844" s="198"/>
      <c r="V844" s="198"/>
      <c r="W844" s="144">
        <v>0</v>
      </c>
      <c r="X844" s="99">
        <f t="shared" si="285"/>
        <v>0</v>
      </c>
      <c r="Y844" s="76">
        <f t="shared" si="281"/>
        <v>0</v>
      </c>
      <c r="Z844" s="91"/>
      <c r="AA844" s="91"/>
      <c r="AB844" s="91"/>
      <c r="AC844" s="91"/>
      <c r="AD844" s="91"/>
      <c r="AE844" s="91"/>
      <c r="AF844" s="91"/>
      <c r="AG844" s="91"/>
      <c r="AH844" s="91"/>
      <c r="AI844" s="91"/>
      <c r="AJ844" s="91"/>
      <c r="AK844" s="91"/>
      <c r="AL844" s="91"/>
      <c r="AM844" s="91"/>
    </row>
    <row r="845" spans="1:39" s="69" customFormat="1" ht="37.5" customHeight="1">
      <c r="A845" s="154">
        <v>16</v>
      </c>
      <c r="B845" s="189" t="s">
        <v>72</v>
      </c>
      <c r="C845" s="95" t="s">
        <v>38</v>
      </c>
      <c r="D845" s="93" t="s">
        <v>379</v>
      </c>
      <c r="E845" s="99">
        <v>263.23</v>
      </c>
      <c r="F845" s="144">
        <v>3483</v>
      </c>
      <c r="G845" s="99">
        <f t="shared" si="282"/>
        <v>916830.09000000008</v>
      </c>
      <c r="H845" s="429">
        <v>45107</v>
      </c>
      <c r="I845" s="428"/>
      <c r="J845" s="144"/>
      <c r="K845" s="144"/>
      <c r="L845" s="154">
        <v>0</v>
      </c>
      <c r="M845" s="154">
        <v>1045</v>
      </c>
      <c r="N845" s="215" t="s">
        <v>380</v>
      </c>
      <c r="O845" s="144">
        <f t="shared" si="283"/>
        <v>1200</v>
      </c>
      <c r="P845" s="99">
        <f t="shared" si="284"/>
        <v>315876</v>
      </c>
      <c r="Q845" s="198"/>
      <c r="R845" s="198"/>
      <c r="S845" s="104"/>
      <c r="T845" s="198"/>
      <c r="U845" s="198"/>
      <c r="V845" s="198"/>
      <c r="W845" s="144">
        <v>2283</v>
      </c>
      <c r="X845" s="99">
        <f t="shared" si="285"/>
        <v>600954.09000000008</v>
      </c>
      <c r="Y845" s="76">
        <f t="shared" si="281"/>
        <v>0</v>
      </c>
      <c r="Z845" s="91"/>
      <c r="AA845" s="91"/>
      <c r="AB845" s="91"/>
      <c r="AC845" s="91"/>
      <c r="AD845" s="91"/>
      <c r="AE845" s="91"/>
      <c r="AF845" s="91"/>
      <c r="AG845" s="91"/>
      <c r="AH845" s="91"/>
      <c r="AI845" s="91"/>
      <c r="AJ845" s="91"/>
      <c r="AK845" s="91"/>
      <c r="AL845" s="91"/>
      <c r="AM845" s="91"/>
    </row>
    <row r="846" spans="1:39" s="69" customFormat="1" ht="37.5" customHeight="1">
      <c r="A846" s="154">
        <v>17</v>
      </c>
      <c r="B846" s="189" t="s">
        <v>72</v>
      </c>
      <c r="C846" s="95" t="s">
        <v>38</v>
      </c>
      <c r="D846" s="93" t="s">
        <v>381</v>
      </c>
      <c r="E846" s="99">
        <v>263.23</v>
      </c>
      <c r="F846" s="144">
        <v>336</v>
      </c>
      <c r="G846" s="99">
        <f t="shared" si="282"/>
        <v>88445.28</v>
      </c>
      <c r="H846" s="429">
        <v>45107</v>
      </c>
      <c r="I846" s="428"/>
      <c r="J846" s="144"/>
      <c r="K846" s="144"/>
      <c r="L846" s="154">
        <v>0</v>
      </c>
      <c r="M846" s="154">
        <v>1045</v>
      </c>
      <c r="N846" s="215" t="s">
        <v>380</v>
      </c>
      <c r="O846" s="144">
        <f t="shared" si="283"/>
        <v>336</v>
      </c>
      <c r="P846" s="99">
        <f t="shared" si="284"/>
        <v>88445.28</v>
      </c>
      <c r="Q846" s="198"/>
      <c r="R846" s="198"/>
      <c r="S846" s="104"/>
      <c r="T846" s="198"/>
      <c r="U846" s="198"/>
      <c r="V846" s="198"/>
      <c r="W846" s="144">
        <v>0</v>
      </c>
      <c r="X846" s="99">
        <f t="shared" si="285"/>
        <v>0</v>
      </c>
      <c r="Y846" s="76">
        <f t="shared" si="281"/>
        <v>0</v>
      </c>
      <c r="Z846" s="91"/>
      <c r="AA846" s="91"/>
      <c r="AB846" s="91"/>
      <c r="AC846" s="91"/>
      <c r="AD846" s="91"/>
      <c r="AE846" s="91"/>
      <c r="AF846" s="91"/>
      <c r="AG846" s="91"/>
      <c r="AH846" s="91"/>
      <c r="AI846" s="91"/>
      <c r="AJ846" s="91"/>
      <c r="AK846" s="91"/>
      <c r="AL846" s="91"/>
      <c r="AM846" s="91"/>
    </row>
    <row r="847" spans="1:39" s="69" customFormat="1" ht="73.5" customHeight="1">
      <c r="A847" s="154">
        <v>18</v>
      </c>
      <c r="B847" s="189" t="s">
        <v>104</v>
      </c>
      <c r="C847" s="95" t="s">
        <v>27</v>
      </c>
      <c r="D847" s="93" t="s">
        <v>695</v>
      </c>
      <c r="E847" s="99">
        <v>27.82</v>
      </c>
      <c r="F847" s="144">
        <v>1339</v>
      </c>
      <c r="G847" s="99">
        <f t="shared" si="282"/>
        <v>37250.980000000003</v>
      </c>
      <c r="H847" s="215" t="s">
        <v>696</v>
      </c>
      <c r="I847" s="428"/>
      <c r="J847" s="144"/>
      <c r="K847" s="144"/>
      <c r="L847" s="154">
        <v>0</v>
      </c>
      <c r="M847" s="154">
        <v>601</v>
      </c>
      <c r="N847" s="215" t="s">
        <v>283</v>
      </c>
      <c r="O847" s="144">
        <f t="shared" si="283"/>
        <v>61</v>
      </c>
      <c r="P847" s="99">
        <f t="shared" si="284"/>
        <v>1697.02</v>
      </c>
      <c r="Q847" s="198"/>
      <c r="R847" s="198"/>
      <c r="S847" s="104"/>
      <c r="T847" s="198"/>
      <c r="U847" s="198"/>
      <c r="V847" s="198"/>
      <c r="W847" s="144">
        <v>1278</v>
      </c>
      <c r="X847" s="99">
        <f t="shared" si="285"/>
        <v>35553.96</v>
      </c>
      <c r="Y847" s="76">
        <f t="shared" si="281"/>
        <v>0</v>
      </c>
      <c r="Z847" s="91"/>
      <c r="AA847" s="91"/>
      <c r="AB847" s="91"/>
      <c r="AC847" s="91"/>
      <c r="AD847" s="91"/>
      <c r="AE847" s="91"/>
      <c r="AF847" s="91"/>
      <c r="AG847" s="91"/>
      <c r="AH847" s="91"/>
      <c r="AI847" s="91"/>
      <c r="AJ847" s="91"/>
      <c r="AK847" s="91"/>
      <c r="AL847" s="91"/>
      <c r="AM847" s="91"/>
    </row>
    <row r="848" spans="1:39" s="69" customFormat="1" ht="73.5" customHeight="1">
      <c r="A848" s="154">
        <v>19</v>
      </c>
      <c r="B848" s="189" t="s">
        <v>105</v>
      </c>
      <c r="C848" s="95" t="s">
        <v>27</v>
      </c>
      <c r="D848" s="93" t="s">
        <v>698</v>
      </c>
      <c r="E848" s="99">
        <v>27.82</v>
      </c>
      <c r="F848" s="144">
        <v>1339</v>
      </c>
      <c r="G848" s="99">
        <f t="shared" si="282"/>
        <v>37250.980000000003</v>
      </c>
      <c r="H848" s="215" t="s">
        <v>697</v>
      </c>
      <c r="I848" s="428"/>
      <c r="J848" s="144"/>
      <c r="K848" s="144"/>
      <c r="L848" s="154">
        <v>0</v>
      </c>
      <c r="M848" s="154">
        <v>601</v>
      </c>
      <c r="N848" s="215" t="s">
        <v>283</v>
      </c>
      <c r="O848" s="144">
        <f t="shared" si="283"/>
        <v>650</v>
      </c>
      <c r="P848" s="99">
        <f t="shared" si="284"/>
        <v>18083</v>
      </c>
      <c r="Q848" s="198"/>
      <c r="R848" s="198"/>
      <c r="S848" s="104"/>
      <c r="T848" s="198"/>
      <c r="U848" s="198"/>
      <c r="V848" s="198"/>
      <c r="W848" s="144">
        <v>689</v>
      </c>
      <c r="X848" s="99">
        <f t="shared" si="285"/>
        <v>19167.98</v>
      </c>
      <c r="Y848" s="76">
        <f t="shared" si="281"/>
        <v>0</v>
      </c>
      <c r="Z848" s="91"/>
      <c r="AA848" s="91"/>
      <c r="AB848" s="91"/>
      <c r="AC848" s="91"/>
      <c r="AD848" s="91"/>
      <c r="AE848" s="91"/>
      <c r="AF848" s="91"/>
      <c r="AG848" s="91"/>
      <c r="AH848" s="91"/>
      <c r="AI848" s="91"/>
      <c r="AJ848" s="91"/>
      <c r="AK848" s="91"/>
      <c r="AL848" s="91"/>
      <c r="AM848" s="91"/>
    </row>
    <row r="849" spans="1:39" s="69" customFormat="1" ht="27.75" customHeight="1">
      <c r="A849" s="154">
        <v>20</v>
      </c>
      <c r="B849" s="189" t="s">
        <v>73</v>
      </c>
      <c r="C849" s="95" t="s">
        <v>38</v>
      </c>
      <c r="D849" s="93" t="s">
        <v>699</v>
      </c>
      <c r="E849" s="99">
        <v>30.33</v>
      </c>
      <c r="F849" s="144">
        <v>0</v>
      </c>
      <c r="G849" s="99">
        <f t="shared" si="282"/>
        <v>0</v>
      </c>
      <c r="H849" s="429">
        <v>45626</v>
      </c>
      <c r="I849" s="428"/>
      <c r="J849" s="144"/>
      <c r="K849" s="144"/>
      <c r="L849" s="154">
        <v>0</v>
      </c>
      <c r="M849" s="154" t="s">
        <v>691</v>
      </c>
      <c r="N849" s="215" t="s">
        <v>692</v>
      </c>
      <c r="O849" s="144">
        <f t="shared" si="283"/>
        <v>0</v>
      </c>
      <c r="P849" s="99">
        <f t="shared" si="284"/>
        <v>0</v>
      </c>
      <c r="Q849" s="198"/>
      <c r="R849" s="198"/>
      <c r="S849" s="104"/>
      <c r="T849" s="198"/>
      <c r="U849" s="198"/>
      <c r="V849" s="198"/>
      <c r="W849" s="144">
        <v>0</v>
      </c>
      <c r="X849" s="99">
        <f t="shared" si="285"/>
        <v>0</v>
      </c>
      <c r="Y849" s="76">
        <f t="shared" si="281"/>
        <v>0</v>
      </c>
      <c r="Z849" s="91"/>
      <c r="AA849" s="91"/>
      <c r="AB849" s="91"/>
      <c r="AC849" s="91"/>
      <c r="AD849" s="91"/>
      <c r="AE849" s="91"/>
      <c r="AF849" s="91"/>
      <c r="AG849" s="91"/>
      <c r="AH849" s="91"/>
      <c r="AI849" s="91"/>
      <c r="AJ849" s="91"/>
      <c r="AK849" s="91"/>
      <c r="AL849" s="91"/>
      <c r="AM849" s="91"/>
    </row>
    <row r="850" spans="1:39" s="69" customFormat="1" ht="27.75" customHeight="1">
      <c r="A850" s="154">
        <v>21</v>
      </c>
      <c r="B850" s="189" t="s">
        <v>73</v>
      </c>
      <c r="C850" s="95" t="s">
        <v>38</v>
      </c>
      <c r="D850" s="93" t="s">
        <v>382</v>
      </c>
      <c r="E850" s="99">
        <v>30.36</v>
      </c>
      <c r="F850" s="144">
        <v>2171</v>
      </c>
      <c r="G850" s="99">
        <f t="shared" si="282"/>
        <v>65911.56</v>
      </c>
      <c r="H850" s="429">
        <v>45716</v>
      </c>
      <c r="I850" s="428"/>
      <c r="J850" s="144"/>
      <c r="K850" s="144"/>
      <c r="L850" s="154">
        <v>0</v>
      </c>
      <c r="M850" s="154">
        <v>1045</v>
      </c>
      <c r="N850" s="215" t="s">
        <v>380</v>
      </c>
      <c r="O850" s="144">
        <f t="shared" si="283"/>
        <v>2005</v>
      </c>
      <c r="P850" s="99">
        <f t="shared" si="284"/>
        <v>60871.799999999996</v>
      </c>
      <c r="Q850" s="198"/>
      <c r="R850" s="198"/>
      <c r="S850" s="104"/>
      <c r="T850" s="198"/>
      <c r="U850" s="198"/>
      <c r="V850" s="198"/>
      <c r="W850" s="144">
        <v>166</v>
      </c>
      <c r="X850" s="99">
        <f t="shared" si="285"/>
        <v>5039.76</v>
      </c>
      <c r="Y850" s="76">
        <f t="shared" si="281"/>
        <v>0</v>
      </c>
      <c r="Z850" s="91"/>
      <c r="AA850" s="91"/>
      <c r="AB850" s="91"/>
      <c r="AC850" s="91"/>
      <c r="AD850" s="91"/>
      <c r="AE850" s="91"/>
      <c r="AF850" s="91"/>
      <c r="AG850" s="91"/>
      <c r="AH850" s="91"/>
      <c r="AI850" s="91"/>
      <c r="AJ850" s="91"/>
      <c r="AK850" s="91"/>
      <c r="AL850" s="91"/>
      <c r="AM850" s="91"/>
    </row>
    <row r="851" spans="1:39" s="69" customFormat="1" ht="27.75" customHeight="1">
      <c r="A851" s="154">
        <v>22</v>
      </c>
      <c r="B851" s="189" t="s">
        <v>291</v>
      </c>
      <c r="C851" s="95" t="s">
        <v>38</v>
      </c>
      <c r="D851" s="93" t="s">
        <v>292</v>
      </c>
      <c r="E851" s="99">
        <v>30.33</v>
      </c>
      <c r="F851" s="144">
        <v>300</v>
      </c>
      <c r="G851" s="99">
        <f t="shared" si="282"/>
        <v>9099</v>
      </c>
      <c r="H851" s="429">
        <v>45473</v>
      </c>
      <c r="I851" s="428"/>
      <c r="J851" s="144"/>
      <c r="K851" s="144"/>
      <c r="L851" s="154">
        <v>0</v>
      </c>
      <c r="M851" s="154" t="s">
        <v>691</v>
      </c>
      <c r="N851" s="215" t="s">
        <v>692</v>
      </c>
      <c r="O851" s="144">
        <f t="shared" si="283"/>
        <v>0</v>
      </c>
      <c r="P851" s="99">
        <f t="shared" si="284"/>
        <v>0</v>
      </c>
      <c r="Q851" s="198"/>
      <c r="R851" s="198"/>
      <c r="S851" s="104"/>
      <c r="T851" s="198"/>
      <c r="U851" s="198"/>
      <c r="V851" s="198"/>
      <c r="W851" s="144">
        <v>300</v>
      </c>
      <c r="X851" s="99">
        <f t="shared" si="285"/>
        <v>9099</v>
      </c>
      <c r="Y851" s="76">
        <f t="shared" si="281"/>
        <v>0</v>
      </c>
      <c r="Z851" s="91"/>
      <c r="AA851" s="91"/>
      <c r="AB851" s="91"/>
      <c r="AC851" s="91"/>
      <c r="AD851" s="91"/>
      <c r="AE851" s="91"/>
      <c r="AF851" s="91"/>
      <c r="AG851" s="91"/>
      <c r="AH851" s="91"/>
      <c r="AI851" s="91"/>
      <c r="AJ851" s="91"/>
      <c r="AK851" s="91"/>
      <c r="AL851" s="91"/>
      <c r="AM851" s="91"/>
    </row>
    <row r="852" spans="1:39" s="69" customFormat="1" ht="27.75" customHeight="1">
      <c r="A852" s="154">
        <v>23</v>
      </c>
      <c r="B852" s="189" t="s">
        <v>291</v>
      </c>
      <c r="C852" s="95" t="s">
        <v>38</v>
      </c>
      <c r="D852" s="93" t="s">
        <v>383</v>
      </c>
      <c r="E852" s="99">
        <v>30.36</v>
      </c>
      <c r="F852" s="144">
        <v>1000</v>
      </c>
      <c r="G852" s="99">
        <f t="shared" si="282"/>
        <v>30360</v>
      </c>
      <c r="H852" s="429">
        <v>45716</v>
      </c>
      <c r="I852" s="428"/>
      <c r="J852" s="144"/>
      <c r="K852" s="144"/>
      <c r="L852" s="154">
        <v>0</v>
      </c>
      <c r="M852" s="154">
        <v>1045</v>
      </c>
      <c r="N852" s="215" t="s">
        <v>380</v>
      </c>
      <c r="O852" s="144">
        <f t="shared" si="283"/>
        <v>0</v>
      </c>
      <c r="P852" s="99">
        <f t="shared" si="284"/>
        <v>0</v>
      </c>
      <c r="Q852" s="198"/>
      <c r="R852" s="198"/>
      <c r="S852" s="104"/>
      <c r="T852" s="198"/>
      <c r="U852" s="198"/>
      <c r="V852" s="198"/>
      <c r="W852" s="144">
        <v>1000</v>
      </c>
      <c r="X852" s="99">
        <f t="shared" si="285"/>
        <v>30360</v>
      </c>
      <c r="Y852" s="76">
        <f t="shared" si="281"/>
        <v>0</v>
      </c>
      <c r="Z852" s="91"/>
      <c r="AA852" s="91"/>
      <c r="AB852" s="91"/>
      <c r="AC852" s="91"/>
      <c r="AD852" s="91"/>
      <c r="AE852" s="91"/>
      <c r="AF852" s="91"/>
      <c r="AG852" s="91"/>
      <c r="AH852" s="91"/>
      <c r="AI852" s="91"/>
      <c r="AJ852" s="91"/>
      <c r="AK852" s="91"/>
      <c r="AL852" s="91"/>
      <c r="AM852" s="91"/>
    </row>
    <row r="853" spans="1:39" s="69" customFormat="1" ht="27.75" customHeight="1">
      <c r="A853" s="154">
        <v>24</v>
      </c>
      <c r="B853" s="189" t="s">
        <v>74</v>
      </c>
      <c r="C853" s="95" t="s">
        <v>38</v>
      </c>
      <c r="D853" s="93" t="s">
        <v>700</v>
      </c>
      <c r="E853" s="99">
        <v>30.33</v>
      </c>
      <c r="F853" s="144">
        <v>0</v>
      </c>
      <c r="G853" s="99">
        <f t="shared" si="282"/>
        <v>0</v>
      </c>
      <c r="H853" s="429">
        <v>45626</v>
      </c>
      <c r="I853" s="428"/>
      <c r="J853" s="144"/>
      <c r="K853" s="144"/>
      <c r="L853" s="154">
        <v>0</v>
      </c>
      <c r="M853" s="154" t="s">
        <v>691</v>
      </c>
      <c r="N853" s="215" t="s">
        <v>692</v>
      </c>
      <c r="O853" s="144">
        <f t="shared" si="283"/>
        <v>0</v>
      </c>
      <c r="P853" s="99">
        <f t="shared" si="284"/>
        <v>0</v>
      </c>
      <c r="Q853" s="198"/>
      <c r="R853" s="198"/>
      <c r="S853" s="104"/>
      <c r="T853" s="198"/>
      <c r="U853" s="198"/>
      <c r="V853" s="198"/>
      <c r="W853" s="144">
        <v>0</v>
      </c>
      <c r="X853" s="99">
        <f t="shared" si="285"/>
        <v>0</v>
      </c>
      <c r="Y853" s="76">
        <f t="shared" si="281"/>
        <v>0</v>
      </c>
      <c r="Z853" s="91"/>
      <c r="AA853" s="91"/>
      <c r="AB853" s="91"/>
      <c r="AC853" s="91"/>
      <c r="AD853" s="91"/>
      <c r="AE853" s="91"/>
      <c r="AF853" s="91"/>
      <c r="AG853" s="91"/>
      <c r="AH853" s="91"/>
      <c r="AI853" s="91"/>
      <c r="AJ853" s="91"/>
      <c r="AK853" s="91"/>
      <c r="AL853" s="91"/>
      <c r="AM853" s="91"/>
    </row>
    <row r="854" spans="1:39" s="69" customFormat="1" ht="27.75" customHeight="1">
      <c r="A854" s="154">
        <v>25</v>
      </c>
      <c r="B854" s="189" t="s">
        <v>74</v>
      </c>
      <c r="C854" s="95" t="s">
        <v>38</v>
      </c>
      <c r="D854" s="93" t="s">
        <v>384</v>
      </c>
      <c r="E854" s="99">
        <v>30.36</v>
      </c>
      <c r="F854" s="144">
        <v>2171</v>
      </c>
      <c r="G854" s="99">
        <f t="shared" si="282"/>
        <v>65911.56</v>
      </c>
      <c r="H854" s="429">
        <v>45716</v>
      </c>
      <c r="I854" s="428"/>
      <c r="J854" s="144"/>
      <c r="K854" s="144"/>
      <c r="L854" s="154">
        <v>0</v>
      </c>
      <c r="M854" s="154">
        <v>1045</v>
      </c>
      <c r="N854" s="215" t="s">
        <v>380</v>
      </c>
      <c r="O854" s="144">
        <f t="shared" si="283"/>
        <v>2005</v>
      </c>
      <c r="P854" s="99">
        <f t="shared" si="284"/>
        <v>60871.799999999996</v>
      </c>
      <c r="Q854" s="198"/>
      <c r="R854" s="198"/>
      <c r="S854" s="104"/>
      <c r="T854" s="198"/>
      <c r="U854" s="198"/>
      <c r="V854" s="198"/>
      <c r="W854" s="144">
        <v>166</v>
      </c>
      <c r="X854" s="99">
        <f t="shared" si="285"/>
        <v>5039.76</v>
      </c>
      <c r="Y854" s="76">
        <f t="shared" si="281"/>
        <v>0</v>
      </c>
      <c r="Z854" s="91"/>
      <c r="AA854" s="91"/>
      <c r="AB854" s="91"/>
      <c r="AC854" s="91"/>
      <c r="AD854" s="91"/>
      <c r="AE854" s="91"/>
      <c r="AF854" s="91"/>
      <c r="AG854" s="91"/>
      <c r="AH854" s="91"/>
      <c r="AI854" s="91"/>
      <c r="AJ854" s="91"/>
      <c r="AK854" s="91"/>
      <c r="AL854" s="91"/>
      <c r="AM854" s="91"/>
    </row>
    <row r="855" spans="1:39" s="69" customFormat="1" ht="27.75" customHeight="1">
      <c r="A855" s="154">
        <v>26</v>
      </c>
      <c r="B855" s="189" t="s">
        <v>293</v>
      </c>
      <c r="C855" s="95" t="s">
        <v>38</v>
      </c>
      <c r="D855" s="93" t="s">
        <v>701</v>
      </c>
      <c r="E855" s="99">
        <v>30.33</v>
      </c>
      <c r="F855" s="144">
        <v>300</v>
      </c>
      <c r="G855" s="99">
        <f t="shared" si="282"/>
        <v>9099</v>
      </c>
      <c r="H855" s="429">
        <v>45596</v>
      </c>
      <c r="I855" s="428"/>
      <c r="J855" s="144"/>
      <c r="K855" s="144"/>
      <c r="L855" s="154">
        <v>0</v>
      </c>
      <c r="M855" s="154" t="s">
        <v>691</v>
      </c>
      <c r="N855" s="215" t="s">
        <v>692</v>
      </c>
      <c r="O855" s="144">
        <f t="shared" si="283"/>
        <v>0</v>
      </c>
      <c r="P855" s="99">
        <f t="shared" si="284"/>
        <v>0</v>
      </c>
      <c r="Q855" s="198"/>
      <c r="R855" s="198"/>
      <c r="S855" s="104"/>
      <c r="T855" s="198"/>
      <c r="U855" s="198"/>
      <c r="V855" s="198"/>
      <c r="W855" s="144">
        <v>300</v>
      </c>
      <c r="X855" s="99">
        <f t="shared" si="285"/>
        <v>9099</v>
      </c>
      <c r="Y855" s="76">
        <f t="shared" si="281"/>
        <v>0</v>
      </c>
      <c r="Z855" s="91"/>
      <c r="AA855" s="91"/>
      <c r="AB855" s="91"/>
      <c r="AC855" s="91"/>
      <c r="AD855" s="91"/>
      <c r="AE855" s="91"/>
      <c r="AF855" s="91"/>
      <c r="AG855" s="91"/>
      <c r="AH855" s="91"/>
      <c r="AI855" s="91"/>
      <c r="AJ855" s="91"/>
      <c r="AK855" s="91"/>
      <c r="AL855" s="91"/>
      <c r="AM855" s="91"/>
    </row>
    <row r="856" spans="1:39" s="69" customFormat="1" ht="27.75" customHeight="1">
      <c r="A856" s="154">
        <v>27</v>
      </c>
      <c r="B856" s="189" t="s">
        <v>293</v>
      </c>
      <c r="C856" s="95" t="s">
        <v>38</v>
      </c>
      <c r="D856" s="93" t="s">
        <v>385</v>
      </c>
      <c r="E856" s="99">
        <v>30.36</v>
      </c>
      <c r="F856" s="144">
        <v>1000</v>
      </c>
      <c r="G856" s="99">
        <f t="shared" si="282"/>
        <v>30360</v>
      </c>
      <c r="H856" s="429">
        <v>45688</v>
      </c>
      <c r="I856" s="428"/>
      <c r="J856" s="144"/>
      <c r="K856" s="144"/>
      <c r="L856" s="154">
        <v>0</v>
      </c>
      <c r="M856" s="154">
        <v>1045</v>
      </c>
      <c r="N856" s="215" t="s">
        <v>380</v>
      </c>
      <c r="O856" s="144">
        <f t="shared" si="283"/>
        <v>0</v>
      </c>
      <c r="P856" s="99">
        <f t="shared" si="284"/>
        <v>0</v>
      </c>
      <c r="Q856" s="198"/>
      <c r="R856" s="198"/>
      <c r="S856" s="104"/>
      <c r="T856" s="198"/>
      <c r="U856" s="198"/>
      <c r="V856" s="198"/>
      <c r="W856" s="144">
        <v>1000</v>
      </c>
      <c r="X856" s="99">
        <f t="shared" si="285"/>
        <v>30360</v>
      </c>
      <c r="Y856" s="76">
        <f t="shared" si="281"/>
        <v>0</v>
      </c>
      <c r="Z856" s="91"/>
      <c r="AA856" s="91"/>
      <c r="AB856" s="91"/>
      <c r="AC856" s="91"/>
      <c r="AD856" s="91"/>
      <c r="AE856" s="91"/>
      <c r="AF856" s="91"/>
      <c r="AG856" s="91"/>
      <c r="AH856" s="91"/>
      <c r="AI856" s="91"/>
      <c r="AJ856" s="91"/>
      <c r="AK856" s="91"/>
      <c r="AL856" s="91"/>
      <c r="AM856" s="91"/>
    </row>
    <row r="857" spans="1:39" s="69" customFormat="1" ht="54.75" customHeight="1">
      <c r="A857" s="154">
        <v>28</v>
      </c>
      <c r="B857" s="189" t="s">
        <v>386</v>
      </c>
      <c r="C857" s="95" t="s">
        <v>34</v>
      </c>
      <c r="D857" s="93" t="s">
        <v>387</v>
      </c>
      <c r="E857" s="99">
        <v>75.900000000000006</v>
      </c>
      <c r="F857" s="144">
        <v>17745</v>
      </c>
      <c r="G857" s="99">
        <f t="shared" si="282"/>
        <v>1346845.5</v>
      </c>
      <c r="H857" s="215" t="s">
        <v>388</v>
      </c>
      <c r="I857" s="428"/>
      <c r="J857" s="144"/>
      <c r="K857" s="144"/>
      <c r="L857" s="154">
        <v>0</v>
      </c>
      <c r="M857" s="154">
        <v>993</v>
      </c>
      <c r="N857" s="215" t="s">
        <v>347</v>
      </c>
      <c r="O857" s="144">
        <f t="shared" si="283"/>
        <v>2206</v>
      </c>
      <c r="P857" s="99">
        <f t="shared" si="284"/>
        <v>167435.40000000002</v>
      </c>
      <c r="Q857" s="198"/>
      <c r="R857" s="198"/>
      <c r="S857" s="104"/>
      <c r="T857" s="198"/>
      <c r="U857" s="198"/>
      <c r="V857" s="198"/>
      <c r="W857" s="144">
        <v>15539</v>
      </c>
      <c r="X857" s="99">
        <f t="shared" si="285"/>
        <v>1179410.1000000001</v>
      </c>
      <c r="Y857" s="76">
        <f t="shared" si="281"/>
        <v>0</v>
      </c>
      <c r="Z857" s="91"/>
      <c r="AA857" s="91"/>
      <c r="AB857" s="91"/>
      <c r="AC857" s="91"/>
      <c r="AD857" s="91"/>
      <c r="AE857" s="91"/>
      <c r="AF857" s="91"/>
      <c r="AG857" s="91"/>
      <c r="AH857" s="91"/>
      <c r="AI857" s="91"/>
      <c r="AJ857" s="91"/>
      <c r="AK857" s="91"/>
      <c r="AL857" s="91"/>
      <c r="AM857" s="91"/>
    </row>
    <row r="858" spans="1:39" s="69" customFormat="1" ht="44.25" customHeight="1">
      <c r="A858" s="154">
        <v>29</v>
      </c>
      <c r="B858" s="189" t="s">
        <v>702</v>
      </c>
      <c r="C858" s="95" t="s">
        <v>34</v>
      </c>
      <c r="D858" s="93" t="s">
        <v>703</v>
      </c>
      <c r="E858" s="99">
        <v>633.5</v>
      </c>
      <c r="F858" s="144">
        <v>72</v>
      </c>
      <c r="G858" s="99">
        <f t="shared" si="282"/>
        <v>45612</v>
      </c>
      <c r="H858" s="429">
        <v>45170</v>
      </c>
      <c r="I858" s="428"/>
      <c r="J858" s="144"/>
      <c r="K858" s="144"/>
      <c r="L858" s="154">
        <v>0</v>
      </c>
      <c r="M858" s="154">
        <v>1454</v>
      </c>
      <c r="N858" s="215" t="s">
        <v>704</v>
      </c>
      <c r="O858" s="144">
        <f t="shared" si="283"/>
        <v>0</v>
      </c>
      <c r="P858" s="99">
        <f t="shared" si="284"/>
        <v>0</v>
      </c>
      <c r="Q858" s="198"/>
      <c r="R858" s="198"/>
      <c r="S858" s="104"/>
      <c r="T858" s="198"/>
      <c r="U858" s="198"/>
      <c r="V858" s="198"/>
      <c r="W858" s="144">
        <v>72</v>
      </c>
      <c r="X858" s="99">
        <f t="shared" si="285"/>
        <v>45612</v>
      </c>
      <c r="Y858" s="76">
        <f t="shared" si="281"/>
        <v>0</v>
      </c>
      <c r="Z858" s="91"/>
      <c r="AA858" s="91"/>
      <c r="AB858" s="91"/>
      <c r="AC858" s="91"/>
      <c r="AD858" s="91"/>
      <c r="AE858" s="91"/>
      <c r="AF858" s="91"/>
      <c r="AG858" s="91"/>
      <c r="AH858" s="91"/>
      <c r="AI858" s="91"/>
      <c r="AJ858" s="91"/>
      <c r="AK858" s="91"/>
      <c r="AL858" s="91"/>
      <c r="AM858" s="91"/>
    </row>
    <row r="859" spans="1:39" s="69" customFormat="1" ht="44.25" customHeight="1">
      <c r="A859" s="154">
        <v>30</v>
      </c>
      <c r="B859" s="189" t="s">
        <v>702</v>
      </c>
      <c r="C859" s="95" t="s">
        <v>34</v>
      </c>
      <c r="D859" s="93" t="s">
        <v>705</v>
      </c>
      <c r="E859" s="99">
        <v>633.5</v>
      </c>
      <c r="F859" s="144">
        <v>1</v>
      </c>
      <c r="G859" s="99">
        <f t="shared" si="282"/>
        <v>633.5</v>
      </c>
      <c r="H859" s="429">
        <v>44805</v>
      </c>
      <c r="I859" s="428"/>
      <c r="J859" s="144"/>
      <c r="K859" s="144"/>
      <c r="L859" s="154">
        <v>0</v>
      </c>
      <c r="M859" s="154">
        <v>1454</v>
      </c>
      <c r="N859" s="215" t="s">
        <v>704</v>
      </c>
      <c r="O859" s="144">
        <f t="shared" si="283"/>
        <v>0</v>
      </c>
      <c r="P859" s="99">
        <f t="shared" si="284"/>
        <v>0</v>
      </c>
      <c r="Q859" s="198"/>
      <c r="R859" s="198"/>
      <c r="S859" s="104"/>
      <c r="T859" s="198"/>
      <c r="U859" s="198"/>
      <c r="V859" s="198"/>
      <c r="W859" s="144">
        <v>1</v>
      </c>
      <c r="X859" s="99">
        <f t="shared" si="285"/>
        <v>633.5</v>
      </c>
      <c r="Y859" s="76">
        <f t="shared" si="281"/>
        <v>0</v>
      </c>
      <c r="Z859" s="91"/>
      <c r="AA859" s="91"/>
      <c r="AB859" s="91"/>
      <c r="AC859" s="91"/>
      <c r="AD859" s="91"/>
      <c r="AE859" s="91"/>
      <c r="AF859" s="91"/>
      <c r="AG859" s="91"/>
      <c r="AH859" s="91"/>
      <c r="AI859" s="91"/>
      <c r="AJ859" s="91"/>
      <c r="AK859" s="91"/>
      <c r="AL859" s="91"/>
      <c r="AM859" s="91"/>
    </row>
    <row r="860" spans="1:39" s="69" customFormat="1" ht="44.25" customHeight="1">
      <c r="A860" s="154">
        <v>31</v>
      </c>
      <c r="B860" s="189" t="s">
        <v>702</v>
      </c>
      <c r="C860" s="95" t="s">
        <v>34</v>
      </c>
      <c r="D860" s="93" t="s">
        <v>706</v>
      </c>
      <c r="E860" s="99">
        <v>633.5</v>
      </c>
      <c r="F860" s="144">
        <v>2</v>
      </c>
      <c r="G860" s="99">
        <f t="shared" si="282"/>
        <v>1267</v>
      </c>
      <c r="H860" s="429">
        <v>44958</v>
      </c>
      <c r="I860" s="428"/>
      <c r="J860" s="144"/>
      <c r="K860" s="144"/>
      <c r="L860" s="154">
        <v>0</v>
      </c>
      <c r="M860" s="154">
        <v>1454</v>
      </c>
      <c r="N860" s="215" t="s">
        <v>704</v>
      </c>
      <c r="O860" s="144">
        <f t="shared" si="283"/>
        <v>0</v>
      </c>
      <c r="P860" s="99">
        <f t="shared" si="284"/>
        <v>0</v>
      </c>
      <c r="Q860" s="198"/>
      <c r="R860" s="198"/>
      <c r="S860" s="104"/>
      <c r="T860" s="198"/>
      <c r="U860" s="198"/>
      <c r="V860" s="198"/>
      <c r="W860" s="144">
        <v>2</v>
      </c>
      <c r="X860" s="99">
        <f t="shared" si="285"/>
        <v>1267</v>
      </c>
      <c r="Y860" s="76">
        <f t="shared" si="281"/>
        <v>0</v>
      </c>
      <c r="Z860" s="91"/>
      <c r="AA860" s="91"/>
      <c r="AB860" s="91"/>
      <c r="AC860" s="91"/>
      <c r="AD860" s="91"/>
      <c r="AE860" s="91"/>
      <c r="AF860" s="91"/>
      <c r="AG860" s="91"/>
      <c r="AH860" s="91"/>
      <c r="AI860" s="91"/>
      <c r="AJ860" s="91"/>
      <c r="AK860" s="91"/>
      <c r="AL860" s="91"/>
      <c r="AM860" s="91"/>
    </row>
    <row r="861" spans="1:39" s="69" customFormat="1" ht="38.25" customHeight="1">
      <c r="A861" s="154">
        <v>32</v>
      </c>
      <c r="B861" s="189" t="s">
        <v>707</v>
      </c>
      <c r="C861" s="95" t="s">
        <v>27</v>
      </c>
      <c r="D861" s="93" t="s">
        <v>708</v>
      </c>
      <c r="E861" s="99">
        <v>521.09</v>
      </c>
      <c r="F861" s="144">
        <v>0</v>
      </c>
      <c r="G861" s="99">
        <f t="shared" si="282"/>
        <v>0</v>
      </c>
      <c r="H861" s="215" t="s">
        <v>165</v>
      </c>
      <c r="I861" s="428"/>
      <c r="J861" s="144"/>
      <c r="K861" s="144"/>
      <c r="L861" s="154">
        <v>0</v>
      </c>
      <c r="M861" s="154" t="s">
        <v>673</v>
      </c>
      <c r="N861" s="215" t="s">
        <v>674</v>
      </c>
      <c r="O861" s="144">
        <f t="shared" si="283"/>
        <v>0</v>
      </c>
      <c r="P861" s="99">
        <f t="shared" si="284"/>
        <v>0</v>
      </c>
      <c r="Q861" s="198"/>
      <c r="R861" s="198"/>
      <c r="S861" s="104"/>
      <c r="T861" s="198"/>
      <c r="U861" s="198"/>
      <c r="V861" s="198"/>
      <c r="W861" s="144">
        <v>0</v>
      </c>
      <c r="X861" s="99">
        <f t="shared" si="285"/>
        <v>0</v>
      </c>
      <c r="Y861" s="76">
        <f t="shared" si="281"/>
        <v>0</v>
      </c>
      <c r="Z861" s="91"/>
      <c r="AA861" s="91"/>
      <c r="AB861" s="91"/>
      <c r="AC861" s="91"/>
      <c r="AD861" s="91"/>
      <c r="AE861" s="91"/>
      <c r="AF861" s="91"/>
      <c r="AG861" s="91"/>
      <c r="AH861" s="91"/>
      <c r="AI861" s="91"/>
      <c r="AJ861" s="91"/>
      <c r="AK861" s="91"/>
      <c r="AL861" s="91"/>
      <c r="AM861" s="91"/>
    </row>
    <row r="862" spans="1:39" s="69" customFormat="1" ht="38.25" customHeight="1">
      <c r="A862" s="154">
        <v>33</v>
      </c>
      <c r="B862" s="189" t="s">
        <v>75</v>
      </c>
      <c r="C862" s="95" t="s">
        <v>27</v>
      </c>
      <c r="D862" s="93" t="s">
        <v>121</v>
      </c>
      <c r="E862" s="99">
        <v>408.58</v>
      </c>
      <c r="F862" s="144">
        <v>8</v>
      </c>
      <c r="G862" s="99">
        <f t="shared" si="282"/>
        <v>3268.64</v>
      </c>
      <c r="H862" s="429">
        <v>44651</v>
      </c>
      <c r="I862" s="428"/>
      <c r="J862" s="144"/>
      <c r="K862" s="144"/>
      <c r="L862" s="154">
        <v>0</v>
      </c>
      <c r="M862" s="154">
        <v>454</v>
      </c>
      <c r="N862" s="215" t="s">
        <v>709</v>
      </c>
      <c r="O862" s="144">
        <f t="shared" si="283"/>
        <v>5</v>
      </c>
      <c r="P862" s="99">
        <f t="shared" si="284"/>
        <v>2042.8999999999999</v>
      </c>
      <c r="Q862" s="198"/>
      <c r="R862" s="198"/>
      <c r="S862" s="104"/>
      <c r="T862" s="198"/>
      <c r="U862" s="198"/>
      <c r="V862" s="198"/>
      <c r="W862" s="144">
        <v>3</v>
      </c>
      <c r="X862" s="99">
        <f t="shared" si="285"/>
        <v>1225.74</v>
      </c>
      <c r="Y862" s="76">
        <f t="shared" si="281"/>
        <v>0</v>
      </c>
      <c r="Z862" s="91"/>
      <c r="AA862" s="91"/>
      <c r="AB862" s="91"/>
      <c r="AC862" s="91"/>
      <c r="AD862" s="91"/>
      <c r="AE862" s="91"/>
      <c r="AF862" s="91"/>
      <c r="AG862" s="91"/>
      <c r="AH862" s="91"/>
      <c r="AI862" s="91"/>
      <c r="AJ862" s="91"/>
      <c r="AK862" s="91"/>
      <c r="AL862" s="91"/>
      <c r="AM862" s="91"/>
    </row>
    <row r="863" spans="1:39" s="69" customFormat="1" ht="38.25" customHeight="1">
      <c r="A863" s="154">
        <v>34</v>
      </c>
      <c r="B863" s="189" t="s">
        <v>76</v>
      </c>
      <c r="C863" s="95" t="s">
        <v>38</v>
      </c>
      <c r="D863" s="93" t="s">
        <v>294</v>
      </c>
      <c r="E863" s="99">
        <v>436.06</v>
      </c>
      <c r="F863" s="144">
        <v>1640</v>
      </c>
      <c r="G863" s="99">
        <f t="shared" si="282"/>
        <v>715138.4</v>
      </c>
      <c r="H863" s="429">
        <v>45016</v>
      </c>
      <c r="I863" s="428"/>
      <c r="J863" s="144"/>
      <c r="K863" s="144"/>
      <c r="L863" s="154">
        <v>0</v>
      </c>
      <c r="M863" s="154">
        <v>602</v>
      </c>
      <c r="N863" s="215" t="s">
        <v>290</v>
      </c>
      <c r="O863" s="144">
        <f t="shared" si="283"/>
        <v>98</v>
      </c>
      <c r="P863" s="99">
        <f t="shared" si="284"/>
        <v>42733.88</v>
      </c>
      <c r="Q863" s="198"/>
      <c r="R863" s="198"/>
      <c r="S863" s="104"/>
      <c r="T863" s="198"/>
      <c r="U863" s="198"/>
      <c r="V863" s="198"/>
      <c r="W863" s="144">
        <v>1542</v>
      </c>
      <c r="X863" s="99">
        <f t="shared" si="285"/>
        <v>672404.52</v>
      </c>
      <c r="Y863" s="76">
        <f t="shared" si="281"/>
        <v>0</v>
      </c>
      <c r="Z863" s="91"/>
      <c r="AA863" s="91"/>
      <c r="AB863" s="91"/>
      <c r="AC863" s="91"/>
      <c r="AD863" s="91"/>
      <c r="AE863" s="91"/>
      <c r="AF863" s="91"/>
      <c r="AG863" s="91"/>
      <c r="AH863" s="91"/>
      <c r="AI863" s="91"/>
      <c r="AJ863" s="91"/>
      <c r="AK863" s="91"/>
      <c r="AL863" s="91"/>
      <c r="AM863" s="91"/>
    </row>
    <row r="864" spans="1:39" s="69" customFormat="1" ht="38.25" customHeight="1">
      <c r="A864" s="154">
        <v>35</v>
      </c>
      <c r="B864" s="189" t="s">
        <v>76</v>
      </c>
      <c r="C864" s="95" t="s">
        <v>38</v>
      </c>
      <c r="D864" s="93" t="s">
        <v>295</v>
      </c>
      <c r="E864" s="99">
        <v>436.06</v>
      </c>
      <c r="F864" s="144">
        <v>0</v>
      </c>
      <c r="G864" s="99">
        <f t="shared" si="282"/>
        <v>0</v>
      </c>
      <c r="H864" s="429">
        <v>44865</v>
      </c>
      <c r="I864" s="428"/>
      <c r="J864" s="144"/>
      <c r="K864" s="144"/>
      <c r="L864" s="154">
        <v>0</v>
      </c>
      <c r="M864" s="154">
        <v>602</v>
      </c>
      <c r="N864" s="215" t="s">
        <v>290</v>
      </c>
      <c r="O864" s="144">
        <f t="shared" si="283"/>
        <v>0</v>
      </c>
      <c r="P864" s="99">
        <f t="shared" si="284"/>
        <v>0</v>
      </c>
      <c r="Q864" s="198"/>
      <c r="R864" s="198"/>
      <c r="S864" s="104"/>
      <c r="T864" s="198"/>
      <c r="U864" s="198"/>
      <c r="V864" s="198"/>
      <c r="W864" s="144">
        <v>0</v>
      </c>
      <c r="X864" s="99">
        <f t="shared" si="285"/>
        <v>0</v>
      </c>
      <c r="Y864" s="76">
        <f t="shared" si="281"/>
        <v>0</v>
      </c>
      <c r="Z864" s="91"/>
      <c r="AA864" s="91"/>
      <c r="AB864" s="91"/>
      <c r="AC864" s="91"/>
      <c r="AD864" s="91"/>
      <c r="AE864" s="91"/>
      <c r="AF864" s="91"/>
      <c r="AG864" s="91"/>
      <c r="AH864" s="91"/>
      <c r="AI864" s="91"/>
      <c r="AJ864" s="91"/>
      <c r="AK864" s="91"/>
      <c r="AL864" s="91"/>
      <c r="AM864" s="91"/>
    </row>
    <row r="865" spans="1:39" s="69" customFormat="1" ht="38.25" customHeight="1">
      <c r="A865" s="154">
        <v>36</v>
      </c>
      <c r="B865" s="189" t="s">
        <v>76</v>
      </c>
      <c r="C865" s="95" t="s">
        <v>38</v>
      </c>
      <c r="D865" s="93" t="s">
        <v>710</v>
      </c>
      <c r="E865" s="99">
        <v>436.06</v>
      </c>
      <c r="F865" s="144">
        <v>618</v>
      </c>
      <c r="G865" s="99">
        <f t="shared" si="282"/>
        <v>269485.08</v>
      </c>
      <c r="H865" s="429">
        <v>45138</v>
      </c>
      <c r="I865" s="428"/>
      <c r="J865" s="144"/>
      <c r="K865" s="144"/>
      <c r="L865" s="154">
        <v>0</v>
      </c>
      <c r="M865" s="154">
        <v>602</v>
      </c>
      <c r="N865" s="215" t="s">
        <v>290</v>
      </c>
      <c r="O865" s="144">
        <f t="shared" si="283"/>
        <v>238</v>
      </c>
      <c r="P865" s="99">
        <f t="shared" si="284"/>
        <v>103782.28</v>
      </c>
      <c r="Q865" s="198"/>
      <c r="R865" s="198"/>
      <c r="S865" s="104"/>
      <c r="T865" s="198"/>
      <c r="U865" s="198"/>
      <c r="V865" s="198"/>
      <c r="W865" s="144">
        <v>380</v>
      </c>
      <c r="X865" s="99">
        <f t="shared" si="285"/>
        <v>165702.79999999999</v>
      </c>
      <c r="Y865" s="76">
        <f t="shared" si="281"/>
        <v>0</v>
      </c>
      <c r="Z865" s="91"/>
      <c r="AA865" s="91"/>
      <c r="AB865" s="91"/>
      <c r="AC865" s="91"/>
      <c r="AD865" s="91"/>
      <c r="AE865" s="91"/>
      <c r="AF865" s="91"/>
      <c r="AG865" s="91"/>
      <c r="AH865" s="91"/>
      <c r="AI865" s="91"/>
      <c r="AJ865" s="91"/>
      <c r="AK865" s="91"/>
      <c r="AL865" s="91"/>
      <c r="AM865" s="91"/>
    </row>
    <row r="866" spans="1:39" s="69" customFormat="1" ht="38.25" customHeight="1">
      <c r="A866" s="154">
        <v>37</v>
      </c>
      <c r="B866" s="189" t="s">
        <v>711</v>
      </c>
      <c r="C866" s="95" t="s">
        <v>27</v>
      </c>
      <c r="D866" s="93" t="s">
        <v>713</v>
      </c>
      <c r="E866" s="99">
        <v>615.25</v>
      </c>
      <c r="F866" s="144">
        <v>322</v>
      </c>
      <c r="G866" s="99">
        <f t="shared" si="282"/>
        <v>198110.5</v>
      </c>
      <c r="H866" s="215" t="s">
        <v>714</v>
      </c>
      <c r="I866" s="428"/>
      <c r="J866" s="144"/>
      <c r="K866" s="144"/>
      <c r="L866" s="154">
        <v>0</v>
      </c>
      <c r="M866" s="154" t="s">
        <v>673</v>
      </c>
      <c r="N866" s="215" t="s">
        <v>674</v>
      </c>
      <c r="O866" s="144">
        <f t="shared" si="283"/>
        <v>322</v>
      </c>
      <c r="P866" s="99">
        <f t="shared" si="284"/>
        <v>198110.5</v>
      </c>
      <c r="Q866" s="198"/>
      <c r="R866" s="198"/>
      <c r="S866" s="104"/>
      <c r="T866" s="198"/>
      <c r="U866" s="198"/>
      <c r="V866" s="198"/>
      <c r="W866" s="144">
        <v>0</v>
      </c>
      <c r="X866" s="99">
        <f t="shared" si="285"/>
        <v>0</v>
      </c>
      <c r="Y866" s="76">
        <f t="shared" si="281"/>
        <v>0</v>
      </c>
      <c r="Z866" s="91"/>
      <c r="AA866" s="91"/>
      <c r="AB866" s="91"/>
      <c r="AC866" s="91"/>
      <c r="AD866" s="91"/>
      <c r="AE866" s="91"/>
      <c r="AF866" s="91"/>
      <c r="AG866" s="91"/>
      <c r="AH866" s="91"/>
      <c r="AI866" s="91"/>
      <c r="AJ866" s="91"/>
      <c r="AK866" s="91"/>
      <c r="AL866" s="91"/>
      <c r="AM866" s="91"/>
    </row>
    <row r="867" spans="1:39" s="69" customFormat="1" ht="66.75" customHeight="1">
      <c r="A867" s="154">
        <v>38</v>
      </c>
      <c r="B867" s="189" t="s">
        <v>711</v>
      </c>
      <c r="C867" s="95" t="s">
        <v>27</v>
      </c>
      <c r="D867" s="93" t="s">
        <v>715</v>
      </c>
      <c r="E867" s="99">
        <v>631.29999999999995</v>
      </c>
      <c r="F867" s="144">
        <v>2236</v>
      </c>
      <c r="G867" s="99">
        <f t="shared" si="282"/>
        <v>1411586.7999999998</v>
      </c>
      <c r="H867" s="215" t="s">
        <v>716</v>
      </c>
      <c r="I867" s="428"/>
      <c r="J867" s="144"/>
      <c r="K867" s="144"/>
      <c r="L867" s="154">
        <v>0</v>
      </c>
      <c r="M867" s="154" t="s">
        <v>677</v>
      </c>
      <c r="N867" s="215" t="s">
        <v>678</v>
      </c>
      <c r="O867" s="144">
        <f t="shared" si="283"/>
        <v>400</v>
      </c>
      <c r="P867" s="99">
        <f t="shared" si="284"/>
        <v>252519.99999999997</v>
      </c>
      <c r="Q867" s="198"/>
      <c r="R867" s="198"/>
      <c r="S867" s="104"/>
      <c r="T867" s="198"/>
      <c r="U867" s="198"/>
      <c r="V867" s="198"/>
      <c r="W867" s="144">
        <v>1836</v>
      </c>
      <c r="X867" s="99">
        <f t="shared" si="285"/>
        <v>1159066.7999999998</v>
      </c>
      <c r="Y867" s="76">
        <f t="shared" si="281"/>
        <v>0</v>
      </c>
      <c r="Z867" s="91"/>
      <c r="AA867" s="91"/>
      <c r="AB867" s="91"/>
      <c r="AC867" s="91"/>
      <c r="AD867" s="91"/>
      <c r="AE867" s="91"/>
      <c r="AF867" s="91"/>
      <c r="AG867" s="91"/>
      <c r="AH867" s="91"/>
      <c r="AI867" s="91"/>
      <c r="AJ867" s="91"/>
      <c r="AK867" s="91"/>
      <c r="AL867" s="91"/>
      <c r="AM867" s="91"/>
    </row>
    <row r="868" spans="1:39" s="69" customFormat="1" ht="38.25" customHeight="1">
      <c r="A868" s="154">
        <v>39</v>
      </c>
      <c r="B868" s="189" t="s">
        <v>717</v>
      </c>
      <c r="C868" s="95" t="s">
        <v>27</v>
      </c>
      <c r="D868" s="93" t="s">
        <v>718</v>
      </c>
      <c r="E868" s="99">
        <v>654.84</v>
      </c>
      <c r="F868" s="144">
        <v>286</v>
      </c>
      <c r="G868" s="99">
        <f t="shared" si="282"/>
        <v>187284.24000000002</v>
      </c>
      <c r="H868" s="215" t="s">
        <v>719</v>
      </c>
      <c r="I868" s="428"/>
      <c r="J868" s="144"/>
      <c r="K868" s="144"/>
      <c r="L868" s="154">
        <v>0</v>
      </c>
      <c r="M868" s="154" t="s">
        <v>673</v>
      </c>
      <c r="N868" s="215" t="s">
        <v>674</v>
      </c>
      <c r="O868" s="144">
        <f t="shared" si="283"/>
        <v>132</v>
      </c>
      <c r="P868" s="99">
        <f t="shared" si="284"/>
        <v>86438.88</v>
      </c>
      <c r="Q868" s="198"/>
      <c r="R868" s="198"/>
      <c r="S868" s="104"/>
      <c r="T868" s="198"/>
      <c r="U868" s="198"/>
      <c r="V868" s="198"/>
      <c r="W868" s="144">
        <v>154</v>
      </c>
      <c r="X868" s="99">
        <f t="shared" si="285"/>
        <v>100845.36</v>
      </c>
      <c r="Y868" s="76">
        <f t="shared" si="281"/>
        <v>0</v>
      </c>
      <c r="Z868" s="91"/>
      <c r="AA868" s="91"/>
      <c r="AB868" s="91"/>
      <c r="AC868" s="91"/>
      <c r="AD868" s="91"/>
      <c r="AE868" s="91"/>
      <c r="AF868" s="91"/>
      <c r="AG868" s="91"/>
      <c r="AH868" s="91"/>
      <c r="AI868" s="91"/>
      <c r="AJ868" s="91"/>
      <c r="AK868" s="91"/>
      <c r="AL868" s="91"/>
      <c r="AM868" s="91"/>
    </row>
    <row r="869" spans="1:39" s="69" customFormat="1" ht="36.75" customHeight="1">
      <c r="A869" s="154">
        <v>40</v>
      </c>
      <c r="B869" s="189" t="s">
        <v>717</v>
      </c>
      <c r="C869" s="95" t="s">
        <v>27</v>
      </c>
      <c r="D869" s="93" t="s">
        <v>712</v>
      </c>
      <c r="E869" s="99">
        <v>671.96</v>
      </c>
      <c r="F869" s="144">
        <v>340</v>
      </c>
      <c r="G869" s="99">
        <f t="shared" si="282"/>
        <v>228466.40000000002</v>
      </c>
      <c r="H869" s="215" t="s">
        <v>164</v>
      </c>
      <c r="I869" s="428"/>
      <c r="J869" s="144"/>
      <c r="K869" s="144"/>
      <c r="L869" s="154">
        <v>0</v>
      </c>
      <c r="M869" s="154" t="s">
        <v>677</v>
      </c>
      <c r="N869" s="215" t="s">
        <v>678</v>
      </c>
      <c r="O869" s="144">
        <f t="shared" si="283"/>
        <v>136</v>
      </c>
      <c r="P869" s="99">
        <f t="shared" si="284"/>
        <v>91386.559999999998</v>
      </c>
      <c r="Q869" s="198"/>
      <c r="R869" s="198"/>
      <c r="S869" s="104"/>
      <c r="T869" s="198"/>
      <c r="U869" s="198"/>
      <c r="V869" s="198"/>
      <c r="W869" s="144">
        <v>204</v>
      </c>
      <c r="X869" s="99">
        <f t="shared" si="285"/>
        <v>137079.84</v>
      </c>
      <c r="Y869" s="76">
        <f t="shared" si="281"/>
        <v>0</v>
      </c>
      <c r="Z869" s="91"/>
      <c r="AA869" s="91"/>
      <c r="AB869" s="91"/>
      <c r="AC869" s="91"/>
      <c r="AD869" s="91"/>
      <c r="AE869" s="91"/>
      <c r="AF869" s="91"/>
      <c r="AG869" s="91"/>
      <c r="AH869" s="91"/>
      <c r="AI869" s="91"/>
      <c r="AJ869" s="91"/>
      <c r="AK869" s="91"/>
      <c r="AL869" s="91"/>
      <c r="AM869" s="91"/>
    </row>
    <row r="870" spans="1:39" s="69" customFormat="1" ht="40.5" customHeight="1">
      <c r="A870" s="154">
        <v>41</v>
      </c>
      <c r="B870" s="189" t="s">
        <v>720</v>
      </c>
      <c r="C870" s="95" t="s">
        <v>27</v>
      </c>
      <c r="D870" s="93" t="s">
        <v>721</v>
      </c>
      <c r="E870" s="99">
        <v>651.63</v>
      </c>
      <c r="F870" s="144">
        <v>816</v>
      </c>
      <c r="G870" s="99">
        <f t="shared" si="282"/>
        <v>531730.07999999996</v>
      </c>
      <c r="H870" s="215" t="s">
        <v>165</v>
      </c>
      <c r="I870" s="428"/>
      <c r="J870" s="144"/>
      <c r="K870" s="144"/>
      <c r="L870" s="154">
        <v>0</v>
      </c>
      <c r="M870" s="154" t="s">
        <v>677</v>
      </c>
      <c r="N870" s="215" t="s">
        <v>678</v>
      </c>
      <c r="O870" s="144">
        <f t="shared" si="283"/>
        <v>248</v>
      </c>
      <c r="P870" s="99">
        <f t="shared" si="284"/>
        <v>161604.24</v>
      </c>
      <c r="Q870" s="198"/>
      <c r="R870" s="198"/>
      <c r="S870" s="104"/>
      <c r="T870" s="198"/>
      <c r="U870" s="198"/>
      <c r="V870" s="198"/>
      <c r="W870" s="144">
        <v>568</v>
      </c>
      <c r="X870" s="99">
        <f t="shared" si="285"/>
        <v>370125.84</v>
      </c>
      <c r="Y870" s="76">
        <f t="shared" si="281"/>
        <v>0</v>
      </c>
      <c r="Z870" s="91"/>
      <c r="AA870" s="91"/>
      <c r="AB870" s="91"/>
      <c r="AC870" s="91"/>
      <c r="AD870" s="91"/>
      <c r="AE870" s="91"/>
      <c r="AF870" s="91"/>
      <c r="AG870" s="91"/>
      <c r="AH870" s="91"/>
      <c r="AI870" s="91"/>
      <c r="AJ870" s="91"/>
      <c r="AK870" s="91"/>
      <c r="AL870" s="91"/>
      <c r="AM870" s="91"/>
    </row>
    <row r="871" spans="1:39" s="69" customFormat="1" ht="38.25" customHeight="1">
      <c r="A871" s="154">
        <v>42</v>
      </c>
      <c r="B871" s="189" t="s">
        <v>77</v>
      </c>
      <c r="C871" s="95" t="s">
        <v>38</v>
      </c>
      <c r="D871" s="93" t="s">
        <v>155</v>
      </c>
      <c r="E871" s="99">
        <v>507.38</v>
      </c>
      <c r="F871" s="144">
        <v>0</v>
      </c>
      <c r="G871" s="99">
        <f t="shared" si="282"/>
        <v>0</v>
      </c>
      <c r="H871" s="429">
        <v>44804</v>
      </c>
      <c r="I871" s="428"/>
      <c r="J871" s="144"/>
      <c r="K871" s="144"/>
      <c r="L871" s="154">
        <v>0</v>
      </c>
      <c r="M871" s="154">
        <v>1474</v>
      </c>
      <c r="N871" s="215" t="s">
        <v>154</v>
      </c>
      <c r="O871" s="144">
        <f t="shared" si="283"/>
        <v>0</v>
      </c>
      <c r="P871" s="99">
        <f t="shared" si="284"/>
        <v>0</v>
      </c>
      <c r="Q871" s="198"/>
      <c r="R871" s="198"/>
      <c r="S871" s="104"/>
      <c r="T871" s="198"/>
      <c r="U871" s="198"/>
      <c r="V871" s="198"/>
      <c r="W871" s="144">
        <v>0</v>
      </c>
      <c r="X871" s="99">
        <f t="shared" si="285"/>
        <v>0</v>
      </c>
      <c r="Y871" s="76">
        <f t="shared" si="281"/>
        <v>0</v>
      </c>
      <c r="Z871" s="91"/>
      <c r="AA871" s="91"/>
      <c r="AB871" s="91"/>
      <c r="AC871" s="91"/>
      <c r="AD871" s="91"/>
      <c r="AE871" s="91"/>
      <c r="AF871" s="91"/>
      <c r="AG871" s="91"/>
      <c r="AH871" s="91"/>
      <c r="AI871" s="91"/>
      <c r="AJ871" s="91"/>
      <c r="AK871" s="91"/>
      <c r="AL871" s="91"/>
      <c r="AM871" s="91"/>
    </row>
    <row r="872" spans="1:39" s="69" customFormat="1" ht="63.75" customHeight="1">
      <c r="A872" s="154">
        <v>43</v>
      </c>
      <c r="B872" s="189" t="s">
        <v>722</v>
      </c>
      <c r="C872" s="95" t="s">
        <v>27</v>
      </c>
      <c r="D872" s="93" t="s">
        <v>723</v>
      </c>
      <c r="E872" s="99">
        <v>680.52</v>
      </c>
      <c r="F872" s="144">
        <v>639</v>
      </c>
      <c r="G872" s="99">
        <f t="shared" si="282"/>
        <v>434852.27999999997</v>
      </c>
      <c r="H872" s="215" t="s">
        <v>724</v>
      </c>
      <c r="I872" s="428"/>
      <c r="J872" s="144"/>
      <c r="K872" s="144"/>
      <c r="L872" s="154">
        <v>0</v>
      </c>
      <c r="M872" s="154" t="s">
        <v>677</v>
      </c>
      <c r="N872" s="215" t="s">
        <v>678</v>
      </c>
      <c r="O872" s="144">
        <f t="shared" si="283"/>
        <v>366</v>
      </c>
      <c r="P872" s="99">
        <f t="shared" si="284"/>
        <v>249070.32</v>
      </c>
      <c r="Q872" s="198"/>
      <c r="R872" s="198"/>
      <c r="S872" s="104"/>
      <c r="T872" s="198"/>
      <c r="U872" s="198"/>
      <c r="V872" s="198"/>
      <c r="W872" s="144">
        <v>273</v>
      </c>
      <c r="X872" s="99">
        <f t="shared" si="285"/>
        <v>185781.96</v>
      </c>
      <c r="Y872" s="76">
        <f t="shared" si="281"/>
        <v>0</v>
      </c>
      <c r="Z872" s="91"/>
      <c r="AA872" s="91"/>
      <c r="AB872" s="91"/>
      <c r="AC872" s="91"/>
      <c r="AD872" s="91"/>
      <c r="AE872" s="91"/>
      <c r="AF872" s="91"/>
      <c r="AG872" s="91"/>
      <c r="AH872" s="91"/>
      <c r="AI872" s="91"/>
      <c r="AJ872" s="91"/>
      <c r="AK872" s="91"/>
      <c r="AL872" s="91"/>
      <c r="AM872" s="91"/>
    </row>
    <row r="873" spans="1:39" s="69" customFormat="1" ht="37.5" customHeight="1">
      <c r="A873" s="154">
        <v>44</v>
      </c>
      <c r="B873" s="189" t="s">
        <v>296</v>
      </c>
      <c r="C873" s="95" t="s">
        <v>38</v>
      </c>
      <c r="D873" s="93" t="s">
        <v>297</v>
      </c>
      <c r="E873" s="99">
        <v>419.91</v>
      </c>
      <c r="F873" s="144">
        <v>30</v>
      </c>
      <c r="G873" s="99">
        <f t="shared" si="282"/>
        <v>12597.300000000001</v>
      </c>
      <c r="H873" s="429">
        <v>44926</v>
      </c>
      <c r="I873" s="428"/>
      <c r="J873" s="144"/>
      <c r="K873" s="144"/>
      <c r="L873" s="154">
        <v>0</v>
      </c>
      <c r="M873" s="154">
        <v>602</v>
      </c>
      <c r="N873" s="215" t="s">
        <v>290</v>
      </c>
      <c r="O873" s="144">
        <f t="shared" si="283"/>
        <v>29</v>
      </c>
      <c r="P873" s="99">
        <f t="shared" si="284"/>
        <v>12177.390000000001</v>
      </c>
      <c r="Q873" s="198"/>
      <c r="R873" s="198"/>
      <c r="S873" s="104"/>
      <c r="T873" s="198"/>
      <c r="U873" s="198"/>
      <c r="V873" s="198"/>
      <c r="W873" s="144">
        <v>1</v>
      </c>
      <c r="X873" s="99">
        <f t="shared" si="285"/>
        <v>419.91</v>
      </c>
      <c r="Y873" s="76">
        <f t="shared" si="281"/>
        <v>0</v>
      </c>
      <c r="Z873" s="91"/>
      <c r="AA873" s="91"/>
      <c r="AB873" s="91"/>
      <c r="AC873" s="91"/>
      <c r="AD873" s="91"/>
      <c r="AE873" s="91"/>
      <c r="AF873" s="91"/>
      <c r="AG873" s="91"/>
      <c r="AH873" s="91"/>
      <c r="AI873" s="91"/>
      <c r="AJ873" s="91"/>
      <c r="AK873" s="91"/>
      <c r="AL873" s="91"/>
      <c r="AM873" s="91"/>
    </row>
    <row r="874" spans="1:39" s="69" customFormat="1" ht="37.5" customHeight="1">
      <c r="A874" s="154">
        <v>45</v>
      </c>
      <c r="B874" s="189" t="s">
        <v>78</v>
      </c>
      <c r="C874" s="95" t="s">
        <v>38</v>
      </c>
      <c r="D874" s="93" t="s">
        <v>725</v>
      </c>
      <c r="E874" s="99">
        <v>511.32</v>
      </c>
      <c r="F874" s="144">
        <v>417</v>
      </c>
      <c r="G874" s="99">
        <f t="shared" si="282"/>
        <v>213220.44</v>
      </c>
      <c r="H874" s="429">
        <v>44957</v>
      </c>
      <c r="I874" s="428"/>
      <c r="J874" s="144"/>
      <c r="K874" s="144"/>
      <c r="L874" s="154">
        <v>0</v>
      </c>
      <c r="M874" s="154">
        <v>602</v>
      </c>
      <c r="N874" s="215" t="s">
        <v>290</v>
      </c>
      <c r="O874" s="144">
        <f t="shared" si="283"/>
        <v>290</v>
      </c>
      <c r="P874" s="99">
        <f t="shared" si="284"/>
        <v>148282.79999999999</v>
      </c>
      <c r="Q874" s="198"/>
      <c r="R874" s="198"/>
      <c r="S874" s="104"/>
      <c r="T874" s="198"/>
      <c r="U874" s="198"/>
      <c r="V874" s="198"/>
      <c r="W874" s="144">
        <v>127</v>
      </c>
      <c r="X874" s="99">
        <f t="shared" si="285"/>
        <v>64937.64</v>
      </c>
      <c r="Y874" s="76">
        <f t="shared" si="281"/>
        <v>0</v>
      </c>
      <c r="Z874" s="91"/>
      <c r="AA874" s="91"/>
      <c r="AB874" s="91"/>
      <c r="AC874" s="91"/>
      <c r="AD874" s="91"/>
      <c r="AE874" s="91"/>
      <c r="AF874" s="91"/>
      <c r="AG874" s="91"/>
      <c r="AH874" s="91"/>
      <c r="AI874" s="91"/>
      <c r="AJ874" s="91"/>
      <c r="AK874" s="91"/>
      <c r="AL874" s="91"/>
      <c r="AM874" s="91"/>
    </row>
    <row r="875" spans="1:39" s="69" customFormat="1" ht="37.5" customHeight="1">
      <c r="A875" s="154">
        <v>46</v>
      </c>
      <c r="B875" s="189" t="s">
        <v>298</v>
      </c>
      <c r="C875" s="95" t="s">
        <v>38</v>
      </c>
      <c r="D875" s="93" t="s">
        <v>299</v>
      </c>
      <c r="E875" s="99">
        <v>619.20000000000005</v>
      </c>
      <c r="F875" s="144">
        <v>349</v>
      </c>
      <c r="G875" s="99">
        <f t="shared" si="282"/>
        <v>216100.80000000002</v>
      </c>
      <c r="H875" s="429">
        <v>44865</v>
      </c>
      <c r="I875" s="428"/>
      <c r="J875" s="144"/>
      <c r="K875" s="144"/>
      <c r="L875" s="154">
        <v>0</v>
      </c>
      <c r="M875" s="154">
        <v>602</v>
      </c>
      <c r="N875" s="215" t="s">
        <v>290</v>
      </c>
      <c r="O875" s="144">
        <f t="shared" si="283"/>
        <v>349</v>
      </c>
      <c r="P875" s="99">
        <f t="shared" si="284"/>
        <v>216100.80000000002</v>
      </c>
      <c r="Q875" s="198"/>
      <c r="R875" s="198"/>
      <c r="S875" s="104"/>
      <c r="T875" s="198"/>
      <c r="U875" s="198"/>
      <c r="V875" s="198"/>
      <c r="W875" s="144">
        <v>0</v>
      </c>
      <c r="X875" s="99">
        <f t="shared" si="285"/>
        <v>0</v>
      </c>
      <c r="Y875" s="76">
        <f t="shared" si="281"/>
        <v>0</v>
      </c>
      <c r="Z875" s="91"/>
      <c r="AA875" s="91"/>
      <c r="AB875" s="91"/>
      <c r="AC875" s="91"/>
      <c r="AD875" s="91"/>
      <c r="AE875" s="91"/>
      <c r="AF875" s="91"/>
      <c r="AG875" s="91"/>
      <c r="AH875" s="91"/>
      <c r="AI875" s="91"/>
      <c r="AJ875" s="91"/>
      <c r="AK875" s="91"/>
      <c r="AL875" s="91"/>
      <c r="AM875" s="91"/>
    </row>
    <row r="876" spans="1:39" s="69" customFormat="1" ht="37.5" customHeight="1">
      <c r="A876" s="154">
        <v>47</v>
      </c>
      <c r="B876" s="189" t="s">
        <v>298</v>
      </c>
      <c r="C876" s="95" t="s">
        <v>38</v>
      </c>
      <c r="D876" s="93" t="s">
        <v>726</v>
      </c>
      <c r="E876" s="99">
        <v>619.20000000000005</v>
      </c>
      <c r="F876" s="144">
        <v>1880</v>
      </c>
      <c r="G876" s="99">
        <f t="shared" si="282"/>
        <v>1164096</v>
      </c>
      <c r="H876" s="429">
        <v>44926</v>
      </c>
      <c r="I876" s="428"/>
      <c r="J876" s="144"/>
      <c r="K876" s="144"/>
      <c r="L876" s="154">
        <v>0</v>
      </c>
      <c r="M876" s="154">
        <v>602</v>
      </c>
      <c r="N876" s="215" t="s">
        <v>290</v>
      </c>
      <c r="O876" s="144">
        <f t="shared" si="283"/>
        <v>907</v>
      </c>
      <c r="P876" s="99">
        <f t="shared" si="284"/>
        <v>561614.4</v>
      </c>
      <c r="Q876" s="198"/>
      <c r="R876" s="198"/>
      <c r="S876" s="104"/>
      <c r="T876" s="198"/>
      <c r="U876" s="198"/>
      <c r="V876" s="198"/>
      <c r="W876" s="144">
        <v>973</v>
      </c>
      <c r="X876" s="99">
        <f t="shared" si="285"/>
        <v>602481.60000000009</v>
      </c>
      <c r="Y876" s="76">
        <f t="shared" si="281"/>
        <v>0</v>
      </c>
      <c r="Z876" s="91"/>
      <c r="AA876" s="91"/>
      <c r="AB876" s="91"/>
      <c r="AC876" s="91"/>
      <c r="AD876" s="91"/>
      <c r="AE876" s="91"/>
      <c r="AF876" s="91"/>
      <c r="AG876" s="91"/>
      <c r="AH876" s="91"/>
      <c r="AI876" s="91"/>
      <c r="AJ876" s="91"/>
      <c r="AK876" s="91"/>
      <c r="AL876" s="91"/>
      <c r="AM876" s="91"/>
    </row>
    <row r="877" spans="1:39" s="69" customFormat="1" ht="37.5" customHeight="1">
      <c r="A877" s="154">
        <v>48</v>
      </c>
      <c r="B877" s="189" t="s">
        <v>298</v>
      </c>
      <c r="C877" s="95" t="s">
        <v>38</v>
      </c>
      <c r="D877" s="93" t="s">
        <v>727</v>
      </c>
      <c r="E877" s="99">
        <v>619.20000000000005</v>
      </c>
      <c r="F877" s="144">
        <v>516</v>
      </c>
      <c r="G877" s="99">
        <f t="shared" si="282"/>
        <v>319507.20000000001</v>
      </c>
      <c r="H877" s="429">
        <v>45138</v>
      </c>
      <c r="I877" s="428"/>
      <c r="J877" s="144"/>
      <c r="K877" s="144"/>
      <c r="L877" s="154">
        <v>0</v>
      </c>
      <c r="M877" s="154">
        <v>602</v>
      </c>
      <c r="N877" s="215" t="s">
        <v>290</v>
      </c>
      <c r="O877" s="144">
        <f t="shared" si="283"/>
        <v>0</v>
      </c>
      <c r="P877" s="99">
        <f t="shared" si="284"/>
        <v>0</v>
      </c>
      <c r="Q877" s="198"/>
      <c r="R877" s="198"/>
      <c r="S877" s="104"/>
      <c r="T877" s="198"/>
      <c r="U877" s="198"/>
      <c r="V877" s="198"/>
      <c r="W877" s="144">
        <v>516</v>
      </c>
      <c r="X877" s="99">
        <f t="shared" si="285"/>
        <v>319507.20000000001</v>
      </c>
      <c r="Y877" s="76">
        <f t="shared" si="281"/>
        <v>0</v>
      </c>
      <c r="Z877" s="91"/>
      <c r="AA877" s="91"/>
      <c r="AB877" s="91"/>
      <c r="AC877" s="91"/>
      <c r="AD877" s="91"/>
      <c r="AE877" s="91"/>
      <c r="AF877" s="91"/>
      <c r="AG877" s="91"/>
      <c r="AH877" s="91"/>
      <c r="AI877" s="91"/>
      <c r="AJ877" s="91"/>
      <c r="AK877" s="91"/>
      <c r="AL877" s="91"/>
      <c r="AM877" s="91"/>
    </row>
    <row r="878" spans="1:39" s="69" customFormat="1" ht="39.75" customHeight="1">
      <c r="A878" s="154">
        <v>49</v>
      </c>
      <c r="B878" s="189" t="s">
        <v>300</v>
      </c>
      <c r="C878" s="95" t="s">
        <v>27</v>
      </c>
      <c r="D878" s="93" t="s">
        <v>301</v>
      </c>
      <c r="E878" s="99">
        <v>680.52</v>
      </c>
      <c r="F878" s="144">
        <v>0</v>
      </c>
      <c r="G878" s="99">
        <f t="shared" si="282"/>
        <v>0</v>
      </c>
      <c r="H878" s="215" t="s">
        <v>302</v>
      </c>
      <c r="I878" s="428"/>
      <c r="J878" s="144"/>
      <c r="K878" s="144"/>
      <c r="L878" s="154">
        <v>0</v>
      </c>
      <c r="M878" s="154">
        <v>601</v>
      </c>
      <c r="N878" s="215" t="s">
        <v>283</v>
      </c>
      <c r="O878" s="144">
        <f t="shared" si="283"/>
        <v>0</v>
      </c>
      <c r="P878" s="99">
        <f t="shared" si="284"/>
        <v>0</v>
      </c>
      <c r="Q878" s="198"/>
      <c r="R878" s="198"/>
      <c r="S878" s="104"/>
      <c r="T878" s="198"/>
      <c r="U878" s="198"/>
      <c r="V878" s="198"/>
      <c r="W878" s="144">
        <v>0</v>
      </c>
      <c r="X878" s="99">
        <f t="shared" si="285"/>
        <v>0</v>
      </c>
      <c r="Y878" s="76">
        <f t="shared" si="281"/>
        <v>0</v>
      </c>
      <c r="Z878" s="91"/>
      <c r="AA878" s="91"/>
      <c r="AB878" s="91"/>
      <c r="AC878" s="91"/>
      <c r="AD878" s="91"/>
      <c r="AE878" s="91"/>
      <c r="AF878" s="91"/>
      <c r="AG878" s="91"/>
      <c r="AH878" s="91"/>
      <c r="AI878" s="91"/>
      <c r="AJ878" s="91"/>
      <c r="AK878" s="91"/>
      <c r="AL878" s="91"/>
      <c r="AM878" s="91"/>
    </row>
    <row r="879" spans="1:39" s="69" customFormat="1" ht="37.5" customHeight="1">
      <c r="A879" s="154">
        <v>50</v>
      </c>
      <c r="B879" s="189" t="s">
        <v>303</v>
      </c>
      <c r="C879" s="95" t="s">
        <v>27</v>
      </c>
      <c r="D879" s="93" t="s">
        <v>728</v>
      </c>
      <c r="E879" s="99">
        <v>811.06</v>
      </c>
      <c r="F879" s="144">
        <v>0</v>
      </c>
      <c r="G879" s="99">
        <f t="shared" si="282"/>
        <v>0</v>
      </c>
      <c r="H879" s="215" t="s">
        <v>666</v>
      </c>
      <c r="I879" s="428"/>
      <c r="J879" s="144"/>
      <c r="K879" s="144"/>
      <c r="L879" s="154">
        <v>0</v>
      </c>
      <c r="M879" s="154">
        <v>601</v>
      </c>
      <c r="N879" s="215" t="s">
        <v>283</v>
      </c>
      <c r="O879" s="144">
        <f t="shared" si="283"/>
        <v>0</v>
      </c>
      <c r="P879" s="99">
        <f t="shared" si="284"/>
        <v>0</v>
      </c>
      <c r="Q879" s="198"/>
      <c r="R879" s="198"/>
      <c r="S879" s="104"/>
      <c r="T879" s="198"/>
      <c r="U879" s="198"/>
      <c r="V879" s="198"/>
      <c r="W879" s="144">
        <v>0</v>
      </c>
      <c r="X879" s="99">
        <f t="shared" si="285"/>
        <v>0</v>
      </c>
      <c r="Y879" s="76">
        <f t="shared" si="281"/>
        <v>0</v>
      </c>
      <c r="Z879" s="91"/>
      <c r="AA879" s="91"/>
      <c r="AB879" s="91"/>
      <c r="AC879" s="91"/>
      <c r="AD879" s="91"/>
      <c r="AE879" s="91"/>
      <c r="AF879" s="91"/>
      <c r="AG879" s="91"/>
      <c r="AH879" s="91"/>
      <c r="AI879" s="91"/>
      <c r="AJ879" s="91"/>
      <c r="AK879" s="91"/>
      <c r="AL879" s="91"/>
      <c r="AM879" s="91"/>
    </row>
    <row r="880" spans="1:39" s="69" customFormat="1" ht="37.5" customHeight="1">
      <c r="A880" s="154">
        <v>51</v>
      </c>
      <c r="B880" s="189" t="s">
        <v>303</v>
      </c>
      <c r="C880" s="95" t="s">
        <v>27</v>
      </c>
      <c r="D880" s="93" t="s">
        <v>729</v>
      </c>
      <c r="E880" s="99">
        <v>811.06</v>
      </c>
      <c r="F880" s="144">
        <v>260</v>
      </c>
      <c r="G880" s="99">
        <f t="shared" si="282"/>
        <v>210875.59999999998</v>
      </c>
      <c r="H880" s="215" t="s">
        <v>730</v>
      </c>
      <c r="I880" s="428"/>
      <c r="J880" s="144"/>
      <c r="K880" s="144"/>
      <c r="L880" s="154">
        <v>0</v>
      </c>
      <c r="M880" s="154">
        <v>601</v>
      </c>
      <c r="N880" s="215" t="s">
        <v>283</v>
      </c>
      <c r="O880" s="144">
        <f t="shared" si="283"/>
        <v>260</v>
      </c>
      <c r="P880" s="99">
        <f t="shared" si="284"/>
        <v>210875.59999999998</v>
      </c>
      <c r="Q880" s="198"/>
      <c r="R880" s="198"/>
      <c r="S880" s="104"/>
      <c r="T880" s="198"/>
      <c r="U880" s="198"/>
      <c r="V880" s="198"/>
      <c r="W880" s="144">
        <v>0</v>
      </c>
      <c r="X880" s="99">
        <f t="shared" si="285"/>
        <v>0</v>
      </c>
      <c r="Y880" s="76">
        <f t="shared" si="281"/>
        <v>0</v>
      </c>
      <c r="Z880" s="91"/>
      <c r="AA880" s="91"/>
      <c r="AB880" s="91"/>
      <c r="AC880" s="91"/>
      <c r="AD880" s="91"/>
      <c r="AE880" s="91"/>
      <c r="AF880" s="91"/>
      <c r="AG880" s="91"/>
      <c r="AH880" s="91"/>
      <c r="AI880" s="91"/>
      <c r="AJ880" s="91"/>
      <c r="AK880" s="91"/>
      <c r="AL880" s="91"/>
      <c r="AM880" s="91"/>
    </row>
    <row r="881" spans="1:39" s="69" customFormat="1" ht="37.5" customHeight="1">
      <c r="A881" s="154">
        <v>52</v>
      </c>
      <c r="B881" s="189" t="s">
        <v>80</v>
      </c>
      <c r="C881" s="95" t="s">
        <v>27</v>
      </c>
      <c r="D881" s="93" t="s">
        <v>731</v>
      </c>
      <c r="E881" s="99">
        <v>700.85</v>
      </c>
      <c r="F881" s="144">
        <v>0</v>
      </c>
      <c r="G881" s="99">
        <f t="shared" si="282"/>
        <v>0</v>
      </c>
      <c r="H881" s="215" t="s">
        <v>666</v>
      </c>
      <c r="I881" s="428"/>
      <c r="J881" s="144"/>
      <c r="K881" s="144"/>
      <c r="L881" s="154">
        <v>0</v>
      </c>
      <c r="M881" s="154">
        <v>601</v>
      </c>
      <c r="N881" s="215" t="s">
        <v>283</v>
      </c>
      <c r="O881" s="144">
        <f t="shared" si="283"/>
        <v>0</v>
      </c>
      <c r="P881" s="99">
        <f t="shared" si="284"/>
        <v>0</v>
      </c>
      <c r="Q881" s="198"/>
      <c r="R881" s="198"/>
      <c r="S881" s="104"/>
      <c r="T881" s="198"/>
      <c r="U881" s="198"/>
      <c r="V881" s="198"/>
      <c r="W881" s="144">
        <v>0</v>
      </c>
      <c r="X881" s="99">
        <f t="shared" si="285"/>
        <v>0</v>
      </c>
      <c r="Y881" s="76">
        <f t="shared" si="281"/>
        <v>0</v>
      </c>
      <c r="Z881" s="91"/>
      <c r="AA881" s="91"/>
      <c r="AB881" s="91"/>
      <c r="AC881" s="91"/>
      <c r="AD881" s="91"/>
      <c r="AE881" s="91"/>
      <c r="AF881" s="91"/>
      <c r="AG881" s="91"/>
      <c r="AH881" s="91"/>
      <c r="AI881" s="91"/>
      <c r="AJ881" s="91"/>
      <c r="AK881" s="91"/>
      <c r="AL881" s="91"/>
      <c r="AM881" s="91"/>
    </row>
    <row r="882" spans="1:39" s="69" customFormat="1" ht="37.5" customHeight="1">
      <c r="A882" s="154">
        <v>53</v>
      </c>
      <c r="B882" s="189" t="s">
        <v>81</v>
      </c>
      <c r="C882" s="95" t="s">
        <v>27</v>
      </c>
      <c r="D882" s="93" t="s">
        <v>156</v>
      </c>
      <c r="E882" s="99">
        <v>709.41</v>
      </c>
      <c r="F882" s="144">
        <v>0</v>
      </c>
      <c r="G882" s="99">
        <f t="shared" si="282"/>
        <v>0</v>
      </c>
      <c r="H882" s="429">
        <v>44595</v>
      </c>
      <c r="I882" s="428"/>
      <c r="J882" s="144"/>
      <c r="K882" s="144"/>
      <c r="L882" s="154">
        <v>0</v>
      </c>
      <c r="M882" s="154" t="s">
        <v>146</v>
      </c>
      <c r="N882" s="215" t="s">
        <v>147</v>
      </c>
      <c r="O882" s="144">
        <f t="shared" si="283"/>
        <v>0</v>
      </c>
      <c r="P882" s="99">
        <f t="shared" si="284"/>
        <v>0</v>
      </c>
      <c r="Q882" s="198"/>
      <c r="R882" s="198"/>
      <c r="S882" s="104"/>
      <c r="T882" s="198"/>
      <c r="U882" s="198"/>
      <c r="V882" s="198"/>
      <c r="W882" s="144">
        <v>0</v>
      </c>
      <c r="X882" s="99">
        <f t="shared" si="285"/>
        <v>0</v>
      </c>
      <c r="Y882" s="76">
        <f t="shared" si="281"/>
        <v>0</v>
      </c>
      <c r="Z882" s="91"/>
      <c r="AA882" s="91"/>
      <c r="AB882" s="91"/>
      <c r="AC882" s="91"/>
      <c r="AD882" s="91"/>
      <c r="AE882" s="91"/>
      <c r="AF882" s="91"/>
      <c r="AG882" s="91"/>
      <c r="AH882" s="91"/>
      <c r="AI882" s="91"/>
      <c r="AJ882" s="91"/>
      <c r="AK882" s="91"/>
      <c r="AL882" s="91"/>
      <c r="AM882" s="91"/>
    </row>
    <row r="883" spans="1:39" s="69" customFormat="1" ht="37.5" customHeight="1">
      <c r="A883" s="154">
        <v>54</v>
      </c>
      <c r="B883" s="189" t="s">
        <v>82</v>
      </c>
      <c r="C883" s="95" t="s">
        <v>27</v>
      </c>
      <c r="D883" s="93" t="s">
        <v>732</v>
      </c>
      <c r="E883" s="99">
        <v>889.17</v>
      </c>
      <c r="F883" s="144">
        <v>394</v>
      </c>
      <c r="G883" s="99">
        <f t="shared" si="282"/>
        <v>350332.98</v>
      </c>
      <c r="H883" s="215" t="s">
        <v>730</v>
      </c>
      <c r="I883" s="428"/>
      <c r="J883" s="144"/>
      <c r="K883" s="144"/>
      <c r="L883" s="154">
        <v>0</v>
      </c>
      <c r="M883" s="154">
        <v>601</v>
      </c>
      <c r="N883" s="215" t="s">
        <v>283</v>
      </c>
      <c r="O883" s="144">
        <f t="shared" si="283"/>
        <v>153</v>
      </c>
      <c r="P883" s="99">
        <f t="shared" si="284"/>
        <v>136043.00999999998</v>
      </c>
      <c r="Q883" s="198"/>
      <c r="R883" s="198"/>
      <c r="S883" s="104"/>
      <c r="T883" s="198"/>
      <c r="U883" s="198"/>
      <c r="V883" s="198"/>
      <c r="W883" s="144">
        <v>241</v>
      </c>
      <c r="X883" s="99">
        <f t="shared" si="285"/>
        <v>214289.97</v>
      </c>
      <c r="Y883" s="76">
        <f t="shared" si="281"/>
        <v>0</v>
      </c>
      <c r="Z883" s="91"/>
      <c r="AA883" s="91"/>
      <c r="AB883" s="91"/>
      <c r="AC883" s="91"/>
      <c r="AD883" s="91"/>
      <c r="AE883" s="91"/>
      <c r="AF883" s="91"/>
      <c r="AG883" s="91"/>
      <c r="AH883" s="91"/>
      <c r="AI883" s="91"/>
      <c r="AJ883" s="91"/>
      <c r="AK883" s="91"/>
      <c r="AL883" s="91"/>
      <c r="AM883" s="91"/>
    </row>
    <row r="884" spans="1:39" s="69" customFormat="1" ht="37.5" customHeight="1">
      <c r="A884" s="154">
        <v>55</v>
      </c>
      <c r="B884" s="189" t="s">
        <v>389</v>
      </c>
      <c r="C884" s="95" t="s">
        <v>38</v>
      </c>
      <c r="D884" s="93" t="s">
        <v>390</v>
      </c>
      <c r="E884" s="99">
        <v>615.54999999999995</v>
      </c>
      <c r="F884" s="144">
        <v>114</v>
      </c>
      <c r="G884" s="99">
        <f t="shared" si="282"/>
        <v>70172.7</v>
      </c>
      <c r="H884" s="429">
        <v>44712</v>
      </c>
      <c r="I884" s="428"/>
      <c r="J884" s="144"/>
      <c r="K884" s="144"/>
      <c r="L884" s="154">
        <v>0</v>
      </c>
      <c r="M884" s="154">
        <v>1045</v>
      </c>
      <c r="N884" s="215" t="s">
        <v>380</v>
      </c>
      <c r="O884" s="144">
        <f t="shared" si="283"/>
        <v>0</v>
      </c>
      <c r="P884" s="99">
        <f t="shared" si="284"/>
        <v>0</v>
      </c>
      <c r="Q884" s="198"/>
      <c r="R884" s="198"/>
      <c r="S884" s="104"/>
      <c r="T884" s="198"/>
      <c r="U884" s="198"/>
      <c r="V884" s="198"/>
      <c r="W884" s="144">
        <v>114</v>
      </c>
      <c r="X884" s="99">
        <f t="shared" si="285"/>
        <v>70172.7</v>
      </c>
      <c r="Y884" s="76">
        <f t="shared" si="281"/>
        <v>0</v>
      </c>
      <c r="Z884" s="91"/>
      <c r="AA884" s="91"/>
      <c r="AB884" s="91"/>
      <c r="AC884" s="91"/>
      <c r="AD884" s="91"/>
      <c r="AE884" s="91"/>
      <c r="AF884" s="91"/>
      <c r="AG884" s="91"/>
      <c r="AH884" s="91"/>
      <c r="AI884" s="91"/>
      <c r="AJ884" s="91"/>
      <c r="AK884" s="91"/>
      <c r="AL884" s="91"/>
      <c r="AM884" s="91"/>
    </row>
    <row r="885" spans="1:39" s="69" customFormat="1" ht="37.5" customHeight="1">
      <c r="A885" s="154">
        <v>56</v>
      </c>
      <c r="B885" s="189" t="s">
        <v>83</v>
      </c>
      <c r="C885" s="95" t="s">
        <v>38</v>
      </c>
      <c r="D885" s="93" t="s">
        <v>304</v>
      </c>
      <c r="E885" s="99">
        <v>694.45</v>
      </c>
      <c r="F885" s="144">
        <v>0</v>
      </c>
      <c r="G885" s="99">
        <f t="shared" si="282"/>
        <v>0</v>
      </c>
      <c r="H885" s="429">
        <v>44804</v>
      </c>
      <c r="I885" s="428"/>
      <c r="J885" s="144"/>
      <c r="K885" s="144"/>
      <c r="L885" s="154">
        <v>0</v>
      </c>
      <c r="M885" s="154">
        <v>600</v>
      </c>
      <c r="N885" s="215" t="s">
        <v>290</v>
      </c>
      <c r="O885" s="144">
        <f t="shared" si="283"/>
        <v>0</v>
      </c>
      <c r="P885" s="99">
        <f t="shared" si="284"/>
        <v>0</v>
      </c>
      <c r="Q885" s="198"/>
      <c r="R885" s="198"/>
      <c r="S885" s="104"/>
      <c r="T885" s="198"/>
      <c r="U885" s="198"/>
      <c r="V885" s="198"/>
      <c r="W885" s="144">
        <v>0</v>
      </c>
      <c r="X885" s="99">
        <f t="shared" si="285"/>
        <v>0</v>
      </c>
      <c r="Y885" s="76">
        <f t="shared" si="281"/>
        <v>0</v>
      </c>
      <c r="Z885" s="91"/>
      <c r="AA885" s="91"/>
      <c r="AB885" s="91"/>
      <c r="AC885" s="91"/>
      <c r="AD885" s="91"/>
      <c r="AE885" s="91"/>
      <c r="AF885" s="91"/>
      <c r="AG885" s="91"/>
      <c r="AH885" s="91"/>
      <c r="AI885" s="91"/>
      <c r="AJ885" s="91"/>
      <c r="AK885" s="91"/>
      <c r="AL885" s="91"/>
      <c r="AM885" s="91"/>
    </row>
    <row r="886" spans="1:39" s="69" customFormat="1" ht="37.5" customHeight="1">
      <c r="A886" s="154">
        <v>57</v>
      </c>
      <c r="B886" s="189" t="s">
        <v>83</v>
      </c>
      <c r="C886" s="95" t="s">
        <v>38</v>
      </c>
      <c r="D886" s="93" t="s">
        <v>733</v>
      </c>
      <c r="E886" s="99">
        <v>704.6</v>
      </c>
      <c r="F886" s="144">
        <v>587</v>
      </c>
      <c r="G886" s="99">
        <f t="shared" si="282"/>
        <v>413600.2</v>
      </c>
      <c r="H886" s="429">
        <v>44926</v>
      </c>
      <c r="I886" s="428"/>
      <c r="J886" s="144"/>
      <c r="K886" s="144"/>
      <c r="L886" s="154">
        <v>0</v>
      </c>
      <c r="M886" s="154" t="s">
        <v>691</v>
      </c>
      <c r="N886" s="215" t="s">
        <v>692</v>
      </c>
      <c r="O886" s="144">
        <f t="shared" si="283"/>
        <v>587</v>
      </c>
      <c r="P886" s="99">
        <f t="shared" si="284"/>
        <v>413600.2</v>
      </c>
      <c r="Q886" s="198"/>
      <c r="R886" s="198"/>
      <c r="S886" s="104"/>
      <c r="T886" s="198"/>
      <c r="U886" s="198"/>
      <c r="V886" s="198"/>
      <c r="W886" s="144">
        <v>0</v>
      </c>
      <c r="X886" s="99">
        <f t="shared" si="285"/>
        <v>0</v>
      </c>
      <c r="Y886" s="76">
        <f t="shared" si="281"/>
        <v>0</v>
      </c>
      <c r="Z886" s="91"/>
      <c r="AA886" s="91"/>
      <c r="AB886" s="91"/>
      <c r="AC886" s="91"/>
      <c r="AD886" s="91"/>
      <c r="AE886" s="91"/>
      <c r="AF886" s="91"/>
      <c r="AG886" s="91"/>
      <c r="AH886" s="91"/>
      <c r="AI886" s="91"/>
      <c r="AJ886" s="91"/>
      <c r="AK886" s="91"/>
      <c r="AL886" s="91"/>
      <c r="AM886" s="91"/>
    </row>
    <row r="887" spans="1:39" s="69" customFormat="1" ht="37.5" customHeight="1">
      <c r="A887" s="154">
        <v>58</v>
      </c>
      <c r="B887" s="189" t="s">
        <v>83</v>
      </c>
      <c r="C887" s="95" t="s">
        <v>38</v>
      </c>
      <c r="D887" s="93" t="s">
        <v>391</v>
      </c>
      <c r="E887" s="99">
        <v>705.46</v>
      </c>
      <c r="F887" s="144">
        <v>2175</v>
      </c>
      <c r="G887" s="99">
        <f t="shared" si="282"/>
        <v>1534375.5</v>
      </c>
      <c r="H887" s="429">
        <v>44985</v>
      </c>
      <c r="I887" s="428"/>
      <c r="J887" s="144"/>
      <c r="K887" s="144"/>
      <c r="L887" s="154">
        <v>0</v>
      </c>
      <c r="M887" s="154">
        <v>1045</v>
      </c>
      <c r="N887" s="215" t="s">
        <v>380</v>
      </c>
      <c r="O887" s="144">
        <f t="shared" si="283"/>
        <v>549</v>
      </c>
      <c r="P887" s="99">
        <f t="shared" si="284"/>
        <v>387297.54000000004</v>
      </c>
      <c r="Q887" s="198"/>
      <c r="R887" s="198"/>
      <c r="S887" s="104"/>
      <c r="T887" s="198"/>
      <c r="U887" s="198"/>
      <c r="V887" s="198"/>
      <c r="W887" s="144">
        <v>1626</v>
      </c>
      <c r="X887" s="99">
        <f t="shared" si="285"/>
        <v>1147077.96</v>
      </c>
      <c r="Y887" s="76">
        <f t="shared" si="281"/>
        <v>0</v>
      </c>
      <c r="Z887" s="91"/>
      <c r="AA887" s="91"/>
      <c r="AB887" s="91"/>
      <c r="AC887" s="91"/>
      <c r="AD887" s="91"/>
      <c r="AE887" s="91"/>
      <c r="AF887" s="91"/>
      <c r="AG887" s="91"/>
      <c r="AH887" s="91"/>
      <c r="AI887" s="91"/>
      <c r="AJ887" s="91"/>
      <c r="AK887" s="91"/>
      <c r="AL887" s="91"/>
      <c r="AM887" s="91"/>
    </row>
    <row r="888" spans="1:39" s="69" customFormat="1" ht="37.5" customHeight="1">
      <c r="A888" s="154">
        <v>59</v>
      </c>
      <c r="B888" s="189" t="s">
        <v>84</v>
      </c>
      <c r="C888" s="95" t="s">
        <v>38</v>
      </c>
      <c r="D888" s="93" t="s">
        <v>305</v>
      </c>
      <c r="E888" s="99">
        <v>916.9</v>
      </c>
      <c r="F888" s="144">
        <v>65</v>
      </c>
      <c r="G888" s="99">
        <f t="shared" si="282"/>
        <v>59598.5</v>
      </c>
      <c r="H888" s="429">
        <v>44804</v>
      </c>
      <c r="I888" s="428"/>
      <c r="J888" s="144"/>
      <c r="K888" s="144"/>
      <c r="L888" s="154">
        <v>0</v>
      </c>
      <c r="M888" s="154">
        <v>600</v>
      </c>
      <c r="N888" s="215" t="s">
        <v>290</v>
      </c>
      <c r="O888" s="144">
        <f t="shared" si="283"/>
        <v>65</v>
      </c>
      <c r="P888" s="99">
        <f t="shared" si="284"/>
        <v>59598.5</v>
      </c>
      <c r="Q888" s="198"/>
      <c r="R888" s="198"/>
      <c r="S888" s="104"/>
      <c r="T888" s="198"/>
      <c r="U888" s="198"/>
      <c r="V888" s="198"/>
      <c r="W888" s="144">
        <v>0</v>
      </c>
      <c r="X888" s="99">
        <f t="shared" si="285"/>
        <v>0</v>
      </c>
      <c r="Y888" s="76">
        <f t="shared" si="281"/>
        <v>0</v>
      </c>
      <c r="Z888" s="91"/>
      <c r="AA888" s="91"/>
      <c r="AB888" s="91"/>
      <c r="AC888" s="91"/>
      <c r="AD888" s="91"/>
      <c r="AE888" s="91"/>
      <c r="AF888" s="91"/>
      <c r="AG888" s="91"/>
      <c r="AH888" s="91"/>
      <c r="AI888" s="91"/>
      <c r="AJ888" s="91"/>
      <c r="AK888" s="91"/>
      <c r="AL888" s="91"/>
      <c r="AM888" s="91"/>
    </row>
    <row r="889" spans="1:39" s="69" customFormat="1" ht="37.5" customHeight="1">
      <c r="A889" s="154">
        <v>60</v>
      </c>
      <c r="B889" s="189" t="s">
        <v>84</v>
      </c>
      <c r="C889" s="95" t="s">
        <v>38</v>
      </c>
      <c r="D889" s="93" t="s">
        <v>157</v>
      </c>
      <c r="E889" s="99">
        <v>916.9</v>
      </c>
      <c r="F889" s="144">
        <v>57</v>
      </c>
      <c r="G889" s="99">
        <f t="shared" si="282"/>
        <v>52263.299999999996</v>
      </c>
      <c r="H889" s="429">
        <v>44804</v>
      </c>
      <c r="I889" s="428"/>
      <c r="J889" s="144"/>
      <c r="K889" s="144"/>
      <c r="L889" s="154">
        <v>0</v>
      </c>
      <c r="M889" s="154">
        <v>600</v>
      </c>
      <c r="N889" s="215" t="s">
        <v>290</v>
      </c>
      <c r="O889" s="144">
        <f t="shared" si="283"/>
        <v>57</v>
      </c>
      <c r="P889" s="99">
        <f t="shared" si="284"/>
        <v>52263.299999999996</v>
      </c>
      <c r="Q889" s="198"/>
      <c r="R889" s="198"/>
      <c r="S889" s="104"/>
      <c r="T889" s="198"/>
      <c r="U889" s="198"/>
      <c r="V889" s="198"/>
      <c r="W889" s="144">
        <v>0</v>
      </c>
      <c r="X889" s="99">
        <f t="shared" si="285"/>
        <v>0</v>
      </c>
      <c r="Y889" s="76">
        <f t="shared" si="281"/>
        <v>0</v>
      </c>
      <c r="Z889" s="91"/>
      <c r="AA889" s="91"/>
      <c r="AB889" s="91"/>
      <c r="AC889" s="91"/>
      <c r="AD889" s="91"/>
      <c r="AE889" s="91"/>
      <c r="AF889" s="91"/>
      <c r="AG889" s="91"/>
      <c r="AH889" s="91"/>
      <c r="AI889" s="91"/>
      <c r="AJ889" s="91"/>
      <c r="AK889" s="91"/>
      <c r="AL889" s="91"/>
      <c r="AM889" s="91"/>
    </row>
    <row r="890" spans="1:39" s="69" customFormat="1" ht="37.5" customHeight="1">
      <c r="A890" s="154">
        <v>61</v>
      </c>
      <c r="B890" s="189" t="s">
        <v>84</v>
      </c>
      <c r="C890" s="95" t="s">
        <v>38</v>
      </c>
      <c r="D890" s="93" t="s">
        <v>734</v>
      </c>
      <c r="E890" s="99">
        <v>930.3</v>
      </c>
      <c r="F890" s="144">
        <v>0</v>
      </c>
      <c r="G890" s="99">
        <f t="shared" si="282"/>
        <v>0</v>
      </c>
      <c r="H890" s="429">
        <v>44620</v>
      </c>
      <c r="I890" s="428"/>
      <c r="J890" s="144"/>
      <c r="K890" s="144"/>
      <c r="L890" s="154">
        <v>0</v>
      </c>
      <c r="M890" s="154" t="s">
        <v>691</v>
      </c>
      <c r="N890" s="215" t="s">
        <v>692</v>
      </c>
      <c r="O890" s="144">
        <f t="shared" si="283"/>
        <v>0</v>
      </c>
      <c r="P890" s="99">
        <f t="shared" si="284"/>
        <v>0</v>
      </c>
      <c r="Q890" s="198"/>
      <c r="R890" s="198"/>
      <c r="S890" s="104"/>
      <c r="T890" s="198"/>
      <c r="U890" s="198"/>
      <c r="V890" s="198"/>
      <c r="W890" s="144">
        <v>0</v>
      </c>
      <c r="X890" s="99">
        <f t="shared" si="285"/>
        <v>0</v>
      </c>
      <c r="Y890" s="76">
        <f t="shared" si="281"/>
        <v>0</v>
      </c>
      <c r="Z890" s="91"/>
      <c r="AA890" s="91"/>
      <c r="AB890" s="91"/>
      <c r="AC890" s="91"/>
      <c r="AD890" s="91"/>
      <c r="AE890" s="91"/>
      <c r="AF890" s="91"/>
      <c r="AG890" s="91"/>
      <c r="AH890" s="91"/>
      <c r="AI890" s="91"/>
      <c r="AJ890" s="91"/>
      <c r="AK890" s="91"/>
      <c r="AL890" s="91"/>
      <c r="AM890" s="91"/>
    </row>
    <row r="891" spans="1:39" s="69" customFormat="1" ht="37.5" customHeight="1">
      <c r="A891" s="154">
        <v>62</v>
      </c>
      <c r="B891" s="189" t="s">
        <v>84</v>
      </c>
      <c r="C891" s="95" t="s">
        <v>38</v>
      </c>
      <c r="D891" s="93" t="s">
        <v>392</v>
      </c>
      <c r="E891" s="99">
        <v>931.43</v>
      </c>
      <c r="F891" s="144">
        <v>32</v>
      </c>
      <c r="G891" s="99">
        <f t="shared" si="282"/>
        <v>29805.759999999998</v>
      </c>
      <c r="H891" s="429">
        <v>45016</v>
      </c>
      <c r="I891" s="428"/>
      <c r="J891" s="144"/>
      <c r="K891" s="144"/>
      <c r="L891" s="154">
        <v>0</v>
      </c>
      <c r="M891" s="154">
        <v>1045</v>
      </c>
      <c r="N891" s="215" t="s">
        <v>380</v>
      </c>
      <c r="O891" s="144">
        <f t="shared" si="283"/>
        <v>32</v>
      </c>
      <c r="P891" s="99">
        <f t="shared" si="284"/>
        <v>29805.759999999998</v>
      </c>
      <c r="Q891" s="198"/>
      <c r="R891" s="198"/>
      <c r="S891" s="104"/>
      <c r="T891" s="198"/>
      <c r="U891" s="198"/>
      <c r="V891" s="198"/>
      <c r="W891" s="144">
        <v>0</v>
      </c>
      <c r="X891" s="99">
        <f t="shared" si="285"/>
        <v>0</v>
      </c>
      <c r="Y891" s="76">
        <f t="shared" si="281"/>
        <v>0</v>
      </c>
      <c r="Z891" s="91"/>
      <c r="AA891" s="91"/>
      <c r="AB891" s="91"/>
      <c r="AC891" s="91"/>
      <c r="AD891" s="91"/>
      <c r="AE891" s="91"/>
      <c r="AF891" s="91"/>
      <c r="AG891" s="91"/>
      <c r="AH891" s="91"/>
      <c r="AI891" s="91"/>
      <c r="AJ891" s="91"/>
      <c r="AK891" s="91"/>
      <c r="AL891" s="91"/>
      <c r="AM891" s="91"/>
    </row>
    <row r="892" spans="1:39" s="69" customFormat="1" ht="37.5" customHeight="1">
      <c r="A892" s="154">
        <v>63</v>
      </c>
      <c r="B892" s="189" t="s">
        <v>79</v>
      </c>
      <c r="C892" s="95" t="s">
        <v>38</v>
      </c>
      <c r="D892" s="93" t="s">
        <v>158</v>
      </c>
      <c r="E892" s="99">
        <v>140.03</v>
      </c>
      <c r="F892" s="144">
        <v>214</v>
      </c>
      <c r="G892" s="99">
        <f t="shared" si="282"/>
        <v>29966.420000000002</v>
      </c>
      <c r="H892" s="429">
        <v>45474</v>
      </c>
      <c r="I892" s="428"/>
      <c r="J892" s="144"/>
      <c r="K892" s="144"/>
      <c r="L892" s="154">
        <v>0</v>
      </c>
      <c r="M892" s="154" t="s">
        <v>159</v>
      </c>
      <c r="N892" s="215" t="s">
        <v>160</v>
      </c>
      <c r="O892" s="144">
        <f t="shared" si="283"/>
        <v>60</v>
      </c>
      <c r="P892" s="99">
        <f t="shared" si="284"/>
        <v>8401.7999999999993</v>
      </c>
      <c r="Q892" s="198"/>
      <c r="R892" s="198"/>
      <c r="S892" s="104"/>
      <c r="T892" s="198"/>
      <c r="U892" s="198"/>
      <c r="V892" s="198"/>
      <c r="W892" s="144">
        <v>154</v>
      </c>
      <c r="X892" s="99">
        <f t="shared" si="285"/>
        <v>21564.62</v>
      </c>
      <c r="Y892" s="76">
        <f t="shared" si="281"/>
        <v>0</v>
      </c>
      <c r="Z892" s="91"/>
      <c r="AA892" s="91"/>
      <c r="AB892" s="91"/>
      <c r="AC892" s="91"/>
      <c r="AD892" s="91"/>
      <c r="AE892" s="91"/>
      <c r="AF892" s="91"/>
      <c r="AG892" s="91"/>
      <c r="AH892" s="91"/>
      <c r="AI892" s="91"/>
      <c r="AJ892" s="91"/>
      <c r="AK892" s="91"/>
      <c r="AL892" s="91"/>
      <c r="AM892" s="91"/>
    </row>
    <row r="893" spans="1:39" s="69" customFormat="1" ht="49.5" customHeight="1">
      <c r="A893" s="154">
        <v>64</v>
      </c>
      <c r="B893" s="189" t="s">
        <v>735</v>
      </c>
      <c r="C893" s="95" t="s">
        <v>27</v>
      </c>
      <c r="D893" s="93" t="s">
        <v>122</v>
      </c>
      <c r="E893" s="99">
        <v>200</v>
      </c>
      <c r="F893" s="144">
        <v>0</v>
      </c>
      <c r="G893" s="99">
        <f t="shared" si="282"/>
        <v>0</v>
      </c>
      <c r="H893" s="215" t="s">
        <v>123</v>
      </c>
      <c r="I893" s="428"/>
      <c r="J893" s="144"/>
      <c r="K893" s="144"/>
      <c r="L893" s="154">
        <v>0</v>
      </c>
      <c r="M893" s="154">
        <v>1043</v>
      </c>
      <c r="N893" s="215" t="s">
        <v>124</v>
      </c>
      <c r="O893" s="144">
        <f t="shared" si="283"/>
        <v>0</v>
      </c>
      <c r="P893" s="99">
        <f t="shared" si="284"/>
        <v>0</v>
      </c>
      <c r="Q893" s="198"/>
      <c r="R893" s="198"/>
      <c r="S893" s="104"/>
      <c r="T893" s="198"/>
      <c r="U893" s="198"/>
      <c r="V893" s="198"/>
      <c r="W893" s="144">
        <v>0</v>
      </c>
      <c r="X893" s="99">
        <f t="shared" si="285"/>
        <v>0</v>
      </c>
      <c r="Y893" s="76">
        <f t="shared" si="281"/>
        <v>0</v>
      </c>
      <c r="Z893" s="91"/>
      <c r="AA893" s="91"/>
      <c r="AB893" s="91"/>
      <c r="AC893" s="91"/>
      <c r="AD893" s="91"/>
      <c r="AE893" s="91"/>
      <c r="AF893" s="91"/>
      <c r="AG893" s="91"/>
      <c r="AH893" s="91"/>
      <c r="AI893" s="91"/>
      <c r="AJ893" s="91"/>
      <c r="AK893" s="91"/>
      <c r="AL893" s="91"/>
      <c r="AM893" s="91"/>
    </row>
    <row r="894" spans="1:39" s="69" customFormat="1" ht="49.5" customHeight="1">
      <c r="A894" s="154">
        <v>65</v>
      </c>
      <c r="B894" s="189" t="s">
        <v>735</v>
      </c>
      <c r="C894" s="95" t="s">
        <v>27</v>
      </c>
      <c r="D894" s="93" t="s">
        <v>125</v>
      </c>
      <c r="E894" s="99">
        <v>200</v>
      </c>
      <c r="F894" s="144">
        <v>535</v>
      </c>
      <c r="G894" s="99">
        <f t="shared" si="282"/>
        <v>107000</v>
      </c>
      <c r="H894" s="215" t="s">
        <v>123</v>
      </c>
      <c r="I894" s="428"/>
      <c r="J894" s="144"/>
      <c r="K894" s="144"/>
      <c r="L894" s="154">
        <v>0</v>
      </c>
      <c r="M894" s="154">
        <v>1043</v>
      </c>
      <c r="N894" s="215" t="s">
        <v>124</v>
      </c>
      <c r="O894" s="144">
        <f t="shared" si="283"/>
        <v>535</v>
      </c>
      <c r="P894" s="99">
        <f t="shared" si="284"/>
        <v>107000</v>
      </c>
      <c r="Q894" s="198"/>
      <c r="R894" s="198"/>
      <c r="S894" s="104"/>
      <c r="T894" s="198"/>
      <c r="U894" s="198"/>
      <c r="V894" s="198"/>
      <c r="W894" s="144">
        <v>0</v>
      </c>
      <c r="X894" s="99">
        <f t="shared" si="285"/>
        <v>0</v>
      </c>
      <c r="Y894" s="76">
        <f t="shared" si="281"/>
        <v>0</v>
      </c>
      <c r="Z894" s="91"/>
      <c r="AA894" s="91"/>
      <c r="AB894" s="91"/>
      <c r="AC894" s="91"/>
      <c r="AD894" s="91"/>
      <c r="AE894" s="91"/>
      <c r="AF894" s="91"/>
      <c r="AG894" s="91"/>
      <c r="AH894" s="91"/>
      <c r="AI894" s="91"/>
      <c r="AJ894" s="91"/>
      <c r="AK894" s="91"/>
      <c r="AL894" s="91"/>
      <c r="AM894" s="91"/>
    </row>
    <row r="895" spans="1:39" s="69" customFormat="1" ht="49.5" customHeight="1">
      <c r="A895" s="154">
        <v>66</v>
      </c>
      <c r="B895" s="189" t="s">
        <v>735</v>
      </c>
      <c r="C895" s="95" t="s">
        <v>27</v>
      </c>
      <c r="D895" s="93" t="s">
        <v>126</v>
      </c>
      <c r="E895" s="99">
        <v>200</v>
      </c>
      <c r="F895" s="144">
        <v>422</v>
      </c>
      <c r="G895" s="99">
        <f t="shared" si="282"/>
        <v>84400</v>
      </c>
      <c r="H895" s="215" t="s">
        <v>123</v>
      </c>
      <c r="I895" s="428"/>
      <c r="J895" s="144"/>
      <c r="K895" s="144"/>
      <c r="L895" s="154">
        <v>0</v>
      </c>
      <c r="M895" s="154">
        <v>1043</v>
      </c>
      <c r="N895" s="215" t="s">
        <v>124</v>
      </c>
      <c r="O895" s="144">
        <f t="shared" si="283"/>
        <v>422</v>
      </c>
      <c r="P895" s="99">
        <f t="shared" si="284"/>
        <v>84400</v>
      </c>
      <c r="Q895" s="198"/>
      <c r="R895" s="198"/>
      <c r="S895" s="104"/>
      <c r="T895" s="198"/>
      <c r="U895" s="198"/>
      <c r="V895" s="198"/>
      <c r="W895" s="144">
        <v>0</v>
      </c>
      <c r="X895" s="99">
        <f t="shared" si="285"/>
        <v>0</v>
      </c>
      <c r="Y895" s="76">
        <f t="shared" si="281"/>
        <v>0</v>
      </c>
      <c r="Z895" s="91"/>
      <c r="AA895" s="91"/>
      <c r="AB895" s="91"/>
      <c r="AC895" s="91"/>
      <c r="AD895" s="91"/>
      <c r="AE895" s="91"/>
      <c r="AF895" s="91"/>
      <c r="AG895" s="91"/>
      <c r="AH895" s="91"/>
      <c r="AI895" s="91"/>
      <c r="AJ895" s="91"/>
      <c r="AK895" s="91"/>
      <c r="AL895" s="91"/>
      <c r="AM895" s="91"/>
    </row>
    <row r="896" spans="1:39" s="69" customFormat="1" ht="49.5" customHeight="1">
      <c r="A896" s="154">
        <v>67</v>
      </c>
      <c r="B896" s="189" t="s">
        <v>735</v>
      </c>
      <c r="C896" s="95" t="s">
        <v>27</v>
      </c>
      <c r="D896" s="93" t="s">
        <v>128</v>
      </c>
      <c r="E896" s="99">
        <v>200</v>
      </c>
      <c r="F896" s="144">
        <v>0</v>
      </c>
      <c r="G896" s="99">
        <f t="shared" si="282"/>
        <v>0</v>
      </c>
      <c r="H896" s="215" t="s">
        <v>127</v>
      </c>
      <c r="I896" s="428"/>
      <c r="J896" s="144"/>
      <c r="K896" s="144"/>
      <c r="L896" s="154">
        <v>0</v>
      </c>
      <c r="M896" s="154">
        <v>1043</v>
      </c>
      <c r="N896" s="215" t="s">
        <v>124</v>
      </c>
      <c r="O896" s="144">
        <f t="shared" si="283"/>
        <v>0</v>
      </c>
      <c r="P896" s="99">
        <f t="shared" si="284"/>
        <v>0</v>
      </c>
      <c r="Q896" s="198"/>
      <c r="R896" s="198"/>
      <c r="S896" s="104"/>
      <c r="T896" s="198"/>
      <c r="U896" s="198"/>
      <c r="V896" s="198"/>
      <c r="W896" s="144">
        <v>0</v>
      </c>
      <c r="X896" s="99">
        <f t="shared" si="285"/>
        <v>0</v>
      </c>
      <c r="Y896" s="76">
        <f t="shared" si="281"/>
        <v>0</v>
      </c>
      <c r="Z896" s="91"/>
      <c r="AA896" s="91"/>
      <c r="AB896" s="91"/>
      <c r="AC896" s="91"/>
      <c r="AD896" s="91"/>
      <c r="AE896" s="91"/>
      <c r="AF896" s="91"/>
      <c r="AG896" s="91"/>
      <c r="AH896" s="91"/>
      <c r="AI896" s="91"/>
      <c r="AJ896" s="91"/>
      <c r="AK896" s="91"/>
      <c r="AL896" s="91"/>
      <c r="AM896" s="91"/>
    </row>
    <row r="897" spans="1:39" s="69" customFormat="1" ht="49.5" customHeight="1">
      <c r="A897" s="154">
        <v>68</v>
      </c>
      <c r="B897" s="189" t="s">
        <v>736</v>
      </c>
      <c r="C897" s="95" t="s">
        <v>101</v>
      </c>
      <c r="D897" s="93" t="s">
        <v>102</v>
      </c>
      <c r="E897" s="99">
        <v>185.5</v>
      </c>
      <c r="F897" s="144">
        <v>0</v>
      </c>
      <c r="G897" s="99">
        <f t="shared" si="282"/>
        <v>0</v>
      </c>
      <c r="H897" s="429">
        <v>44347</v>
      </c>
      <c r="I897" s="428"/>
      <c r="J897" s="144"/>
      <c r="K897" s="144"/>
      <c r="L897" s="154">
        <v>0</v>
      </c>
      <c r="M897" s="154">
        <v>632</v>
      </c>
      <c r="N897" s="215" t="s">
        <v>116</v>
      </c>
      <c r="O897" s="144">
        <f t="shared" si="283"/>
        <v>0</v>
      </c>
      <c r="P897" s="99">
        <f t="shared" si="284"/>
        <v>0</v>
      </c>
      <c r="Q897" s="198"/>
      <c r="R897" s="198"/>
      <c r="S897" s="104"/>
      <c r="T897" s="198"/>
      <c r="U897" s="198"/>
      <c r="V897" s="198"/>
      <c r="W897" s="144">
        <v>0</v>
      </c>
      <c r="X897" s="99">
        <f t="shared" si="285"/>
        <v>0</v>
      </c>
      <c r="Y897" s="76">
        <f t="shared" si="281"/>
        <v>0</v>
      </c>
      <c r="Z897" s="91"/>
      <c r="AA897" s="91"/>
      <c r="AB897" s="91"/>
      <c r="AC897" s="91"/>
      <c r="AD897" s="91"/>
      <c r="AE897" s="91"/>
      <c r="AF897" s="91"/>
      <c r="AG897" s="91"/>
      <c r="AH897" s="91"/>
      <c r="AI897" s="91"/>
      <c r="AJ897" s="91"/>
      <c r="AK897" s="91"/>
      <c r="AL897" s="91"/>
      <c r="AM897" s="91"/>
    </row>
    <row r="898" spans="1:39" s="69" customFormat="1" ht="49.5" customHeight="1">
      <c r="A898" s="154">
        <v>69</v>
      </c>
      <c r="B898" s="189" t="s">
        <v>736</v>
      </c>
      <c r="C898" s="95" t="s">
        <v>101</v>
      </c>
      <c r="D898" s="93" t="s">
        <v>161</v>
      </c>
      <c r="E898" s="99">
        <v>154.75</v>
      </c>
      <c r="F898" s="144">
        <v>0</v>
      </c>
      <c r="G898" s="99">
        <f t="shared" si="282"/>
        <v>0</v>
      </c>
      <c r="H898" s="429">
        <v>44500</v>
      </c>
      <c r="I898" s="428"/>
      <c r="J898" s="144"/>
      <c r="K898" s="144"/>
      <c r="L898" s="154">
        <v>0</v>
      </c>
      <c r="M898" s="154">
        <v>1338</v>
      </c>
      <c r="N898" s="215" t="s">
        <v>208</v>
      </c>
      <c r="O898" s="144">
        <f t="shared" si="283"/>
        <v>0</v>
      </c>
      <c r="P898" s="99">
        <f t="shared" si="284"/>
        <v>0</v>
      </c>
      <c r="Q898" s="198"/>
      <c r="R898" s="198"/>
      <c r="S898" s="104"/>
      <c r="T898" s="198"/>
      <c r="U898" s="198"/>
      <c r="V898" s="198"/>
      <c r="W898" s="144">
        <v>0</v>
      </c>
      <c r="X898" s="99">
        <f t="shared" si="285"/>
        <v>0</v>
      </c>
      <c r="Y898" s="76">
        <f t="shared" si="281"/>
        <v>0</v>
      </c>
      <c r="Z898" s="91"/>
      <c r="AA898" s="91"/>
      <c r="AB898" s="91"/>
      <c r="AC898" s="91"/>
      <c r="AD898" s="91"/>
      <c r="AE898" s="91"/>
      <c r="AF898" s="91"/>
      <c r="AG898" s="91"/>
      <c r="AH898" s="91"/>
      <c r="AI898" s="91"/>
      <c r="AJ898" s="91"/>
      <c r="AK898" s="91"/>
      <c r="AL898" s="91"/>
      <c r="AM898" s="91"/>
    </row>
    <row r="899" spans="1:39" s="69" customFormat="1" ht="49.5" customHeight="1">
      <c r="A899" s="154">
        <v>70</v>
      </c>
      <c r="B899" s="189" t="s">
        <v>736</v>
      </c>
      <c r="C899" s="95" t="s">
        <v>101</v>
      </c>
      <c r="D899" s="93" t="s">
        <v>162</v>
      </c>
      <c r="E899" s="99">
        <v>154.75</v>
      </c>
      <c r="F899" s="144">
        <v>33</v>
      </c>
      <c r="G899" s="99">
        <f t="shared" si="282"/>
        <v>5106.75</v>
      </c>
      <c r="H899" s="429">
        <v>44530</v>
      </c>
      <c r="I899" s="428"/>
      <c r="J899" s="144"/>
      <c r="K899" s="144"/>
      <c r="L899" s="154">
        <v>0</v>
      </c>
      <c r="M899" s="154">
        <v>1480</v>
      </c>
      <c r="N899" s="215" t="s">
        <v>133</v>
      </c>
      <c r="O899" s="144">
        <f t="shared" si="283"/>
        <v>10</v>
      </c>
      <c r="P899" s="99">
        <f t="shared" si="284"/>
        <v>1547.5</v>
      </c>
      <c r="Q899" s="198"/>
      <c r="R899" s="198"/>
      <c r="S899" s="104"/>
      <c r="T899" s="198"/>
      <c r="U899" s="198"/>
      <c r="V899" s="198"/>
      <c r="W899" s="144">
        <v>23</v>
      </c>
      <c r="X899" s="99">
        <f t="shared" si="285"/>
        <v>3559.25</v>
      </c>
      <c r="Y899" s="76">
        <f t="shared" si="281"/>
        <v>0</v>
      </c>
      <c r="Z899" s="91"/>
      <c r="AA899" s="91"/>
      <c r="AB899" s="91"/>
      <c r="AC899" s="91"/>
      <c r="AD899" s="91"/>
      <c r="AE899" s="91"/>
      <c r="AF899" s="91"/>
      <c r="AG899" s="91"/>
      <c r="AH899" s="91"/>
      <c r="AI899" s="91"/>
      <c r="AJ899" s="91"/>
      <c r="AK899" s="91"/>
      <c r="AL899" s="91"/>
      <c r="AM899" s="91"/>
    </row>
    <row r="900" spans="1:39" s="69" customFormat="1" ht="49.5" customHeight="1">
      <c r="A900" s="154">
        <v>71</v>
      </c>
      <c r="B900" s="189" t="s">
        <v>737</v>
      </c>
      <c r="C900" s="95" t="s">
        <v>38</v>
      </c>
      <c r="D900" s="93" t="s">
        <v>738</v>
      </c>
      <c r="E900" s="99">
        <v>580.19000000000005</v>
      </c>
      <c r="F900" s="144">
        <v>213</v>
      </c>
      <c r="G900" s="99">
        <f t="shared" si="282"/>
        <v>123580.47000000002</v>
      </c>
      <c r="H900" s="429">
        <v>44834</v>
      </c>
      <c r="I900" s="428"/>
      <c r="J900" s="144"/>
      <c r="K900" s="144"/>
      <c r="L900" s="154">
        <v>0</v>
      </c>
      <c r="M900" s="154">
        <v>1412</v>
      </c>
      <c r="N900" s="215" t="s">
        <v>620</v>
      </c>
      <c r="O900" s="144">
        <f t="shared" si="283"/>
        <v>90</v>
      </c>
      <c r="P900" s="99">
        <f t="shared" si="284"/>
        <v>52217.100000000006</v>
      </c>
      <c r="Q900" s="198"/>
      <c r="R900" s="198"/>
      <c r="S900" s="104"/>
      <c r="T900" s="198"/>
      <c r="U900" s="198"/>
      <c r="V900" s="198"/>
      <c r="W900" s="144">
        <v>123</v>
      </c>
      <c r="X900" s="99">
        <f t="shared" si="285"/>
        <v>71363.37000000001</v>
      </c>
      <c r="Y900" s="76">
        <f t="shared" si="281"/>
        <v>0</v>
      </c>
      <c r="Z900" s="91"/>
      <c r="AA900" s="91"/>
      <c r="AB900" s="91"/>
      <c r="AC900" s="91"/>
      <c r="AD900" s="91"/>
      <c r="AE900" s="91"/>
      <c r="AF900" s="91"/>
      <c r="AG900" s="91"/>
      <c r="AH900" s="91"/>
      <c r="AI900" s="91"/>
      <c r="AJ900" s="91"/>
      <c r="AK900" s="91"/>
      <c r="AL900" s="91"/>
      <c r="AM900" s="91"/>
    </row>
    <row r="901" spans="1:39" s="69" customFormat="1" ht="49.5" customHeight="1">
      <c r="A901" s="154">
        <v>72</v>
      </c>
      <c r="B901" s="189" t="s">
        <v>739</v>
      </c>
      <c r="C901" s="95" t="s">
        <v>740</v>
      </c>
      <c r="D901" s="93" t="s">
        <v>569</v>
      </c>
      <c r="E901" s="99">
        <v>57.78</v>
      </c>
      <c r="F901" s="144">
        <v>88</v>
      </c>
      <c r="G901" s="99">
        <f t="shared" si="282"/>
        <v>5084.6400000000003</v>
      </c>
      <c r="H901" s="215" t="s">
        <v>165</v>
      </c>
      <c r="I901" s="428"/>
      <c r="J901" s="144"/>
      <c r="K901" s="144"/>
      <c r="L901" s="154">
        <v>0</v>
      </c>
      <c r="M901" s="154">
        <v>1323</v>
      </c>
      <c r="N901" s="215" t="s">
        <v>637</v>
      </c>
      <c r="O901" s="144">
        <f t="shared" si="283"/>
        <v>0</v>
      </c>
      <c r="P901" s="99">
        <f t="shared" si="284"/>
        <v>0</v>
      </c>
      <c r="Q901" s="198"/>
      <c r="R901" s="198"/>
      <c r="S901" s="104"/>
      <c r="T901" s="198"/>
      <c r="U901" s="198"/>
      <c r="V901" s="198"/>
      <c r="W901" s="144">
        <v>88</v>
      </c>
      <c r="X901" s="99">
        <f t="shared" si="285"/>
        <v>5084.6400000000003</v>
      </c>
      <c r="Y901" s="76">
        <f t="shared" si="281"/>
        <v>0</v>
      </c>
      <c r="Z901" s="91"/>
      <c r="AA901" s="91"/>
      <c r="AB901" s="91"/>
      <c r="AC901" s="91"/>
      <c r="AD901" s="91"/>
      <c r="AE901" s="91"/>
      <c r="AF901" s="91"/>
      <c r="AG901" s="91"/>
      <c r="AH901" s="91"/>
      <c r="AI901" s="91"/>
      <c r="AJ901" s="91"/>
      <c r="AK901" s="91"/>
      <c r="AL901" s="91"/>
      <c r="AM901" s="91"/>
    </row>
    <row r="902" spans="1:39" s="69" customFormat="1" ht="30.75" customHeight="1">
      <c r="A902" s="154">
        <v>73</v>
      </c>
      <c r="B902" s="189" t="s">
        <v>85</v>
      </c>
      <c r="C902" s="95" t="s">
        <v>38</v>
      </c>
      <c r="D902" s="93" t="s">
        <v>306</v>
      </c>
      <c r="E902" s="99">
        <v>242.26</v>
      </c>
      <c r="F902" s="144">
        <v>0</v>
      </c>
      <c r="G902" s="99">
        <f t="shared" si="282"/>
        <v>0</v>
      </c>
      <c r="H902" s="429">
        <v>44834</v>
      </c>
      <c r="I902" s="428"/>
      <c r="J902" s="144"/>
      <c r="K902" s="144"/>
      <c r="L902" s="154">
        <v>0</v>
      </c>
      <c r="M902" s="154">
        <v>602</v>
      </c>
      <c r="N902" s="215" t="s">
        <v>290</v>
      </c>
      <c r="O902" s="144">
        <f t="shared" si="283"/>
        <v>0</v>
      </c>
      <c r="P902" s="99">
        <f t="shared" si="284"/>
        <v>0</v>
      </c>
      <c r="Q902" s="198"/>
      <c r="R902" s="198"/>
      <c r="S902" s="104"/>
      <c r="T902" s="198"/>
      <c r="U902" s="198"/>
      <c r="V902" s="198"/>
      <c r="W902" s="144">
        <v>0</v>
      </c>
      <c r="X902" s="99">
        <f t="shared" si="285"/>
        <v>0</v>
      </c>
      <c r="Y902" s="76">
        <f t="shared" si="281"/>
        <v>0</v>
      </c>
      <c r="Z902" s="91"/>
      <c r="AA902" s="91"/>
      <c r="AB902" s="91"/>
      <c r="AC902" s="91"/>
      <c r="AD902" s="91"/>
      <c r="AE902" s="91"/>
      <c r="AF902" s="91"/>
      <c r="AG902" s="91"/>
      <c r="AH902" s="91"/>
      <c r="AI902" s="91"/>
      <c r="AJ902" s="91"/>
      <c r="AK902" s="91"/>
      <c r="AL902" s="91"/>
      <c r="AM902" s="91"/>
    </row>
    <row r="903" spans="1:39" s="69" customFormat="1" ht="30.75" customHeight="1">
      <c r="A903" s="154">
        <v>74</v>
      </c>
      <c r="B903" s="189" t="s">
        <v>85</v>
      </c>
      <c r="C903" s="95" t="s">
        <v>38</v>
      </c>
      <c r="D903" s="93" t="s">
        <v>307</v>
      </c>
      <c r="E903" s="99">
        <v>242.26</v>
      </c>
      <c r="F903" s="144">
        <v>900</v>
      </c>
      <c r="G903" s="99">
        <f t="shared" si="282"/>
        <v>218034</v>
      </c>
      <c r="H903" s="429">
        <v>44895</v>
      </c>
      <c r="I903" s="428"/>
      <c r="J903" s="144"/>
      <c r="K903" s="144"/>
      <c r="L903" s="154">
        <v>0</v>
      </c>
      <c r="M903" s="154">
        <v>602</v>
      </c>
      <c r="N903" s="215" t="s">
        <v>290</v>
      </c>
      <c r="O903" s="144">
        <f t="shared" si="283"/>
        <v>612</v>
      </c>
      <c r="P903" s="99">
        <f t="shared" si="284"/>
        <v>148263.12</v>
      </c>
      <c r="Q903" s="198"/>
      <c r="R903" s="198"/>
      <c r="S903" s="104"/>
      <c r="T903" s="198"/>
      <c r="U903" s="198"/>
      <c r="V903" s="198"/>
      <c r="W903" s="144">
        <v>288</v>
      </c>
      <c r="X903" s="99">
        <f t="shared" si="285"/>
        <v>69770.880000000005</v>
      </c>
      <c r="Y903" s="76">
        <f t="shared" si="281"/>
        <v>0</v>
      </c>
      <c r="Z903" s="91"/>
      <c r="AA903" s="91"/>
      <c r="AB903" s="91"/>
      <c r="AC903" s="91"/>
      <c r="AD903" s="91"/>
      <c r="AE903" s="91"/>
      <c r="AF903" s="91"/>
      <c r="AG903" s="91"/>
      <c r="AH903" s="91"/>
      <c r="AI903" s="91"/>
      <c r="AJ903" s="91"/>
      <c r="AK903" s="91"/>
      <c r="AL903" s="91"/>
      <c r="AM903" s="91"/>
    </row>
    <row r="904" spans="1:39" s="69" customFormat="1" ht="30.75" customHeight="1">
      <c r="A904" s="154">
        <v>75</v>
      </c>
      <c r="B904" s="189" t="s">
        <v>85</v>
      </c>
      <c r="C904" s="95" t="s">
        <v>38</v>
      </c>
      <c r="D904" s="93" t="s">
        <v>741</v>
      </c>
      <c r="E904" s="99">
        <v>242.26</v>
      </c>
      <c r="F904" s="144">
        <v>2240</v>
      </c>
      <c r="G904" s="99">
        <f t="shared" si="282"/>
        <v>542662.40000000002</v>
      </c>
      <c r="H904" s="429">
        <v>44957</v>
      </c>
      <c r="I904" s="428"/>
      <c r="J904" s="144"/>
      <c r="K904" s="144"/>
      <c r="L904" s="154">
        <v>0</v>
      </c>
      <c r="M904" s="154">
        <v>602</v>
      </c>
      <c r="N904" s="215" t="s">
        <v>290</v>
      </c>
      <c r="O904" s="144">
        <f t="shared" si="283"/>
        <v>100</v>
      </c>
      <c r="P904" s="99">
        <f t="shared" si="284"/>
        <v>24226</v>
      </c>
      <c r="Q904" s="198"/>
      <c r="R904" s="198"/>
      <c r="S904" s="104"/>
      <c r="T904" s="198"/>
      <c r="U904" s="198"/>
      <c r="V904" s="198"/>
      <c r="W904" s="144">
        <v>2140</v>
      </c>
      <c r="X904" s="99">
        <f t="shared" si="285"/>
        <v>518436.39999999997</v>
      </c>
      <c r="Y904" s="76">
        <f t="shared" si="281"/>
        <v>0</v>
      </c>
      <c r="Z904" s="91"/>
      <c r="AA904" s="91"/>
      <c r="AB904" s="91"/>
      <c r="AC904" s="91"/>
      <c r="AD904" s="91"/>
      <c r="AE904" s="91"/>
      <c r="AF904" s="91"/>
      <c r="AG904" s="91"/>
      <c r="AH904" s="91"/>
      <c r="AI904" s="91"/>
      <c r="AJ904" s="91"/>
      <c r="AK904" s="91"/>
      <c r="AL904" s="91"/>
      <c r="AM904" s="91"/>
    </row>
    <row r="905" spans="1:39" s="69" customFormat="1" ht="30.75" customHeight="1">
      <c r="A905" s="154">
        <v>76</v>
      </c>
      <c r="B905" s="189" t="s">
        <v>85</v>
      </c>
      <c r="C905" s="95" t="s">
        <v>38</v>
      </c>
      <c r="D905" s="93" t="s">
        <v>742</v>
      </c>
      <c r="E905" s="99">
        <v>242.26</v>
      </c>
      <c r="F905" s="144">
        <v>1982</v>
      </c>
      <c r="G905" s="99">
        <f t="shared" si="282"/>
        <v>480159.32</v>
      </c>
      <c r="H905" s="429">
        <v>44985</v>
      </c>
      <c r="I905" s="428"/>
      <c r="J905" s="144"/>
      <c r="K905" s="144"/>
      <c r="L905" s="154">
        <v>0</v>
      </c>
      <c r="M905" s="154">
        <v>602</v>
      </c>
      <c r="N905" s="215" t="s">
        <v>290</v>
      </c>
      <c r="O905" s="144">
        <f t="shared" si="283"/>
        <v>581</v>
      </c>
      <c r="P905" s="99">
        <f t="shared" si="284"/>
        <v>140753.06</v>
      </c>
      <c r="Q905" s="198"/>
      <c r="R905" s="198"/>
      <c r="S905" s="104"/>
      <c r="T905" s="198"/>
      <c r="U905" s="198"/>
      <c r="V905" s="198"/>
      <c r="W905" s="144">
        <v>1401</v>
      </c>
      <c r="X905" s="99">
        <f t="shared" si="285"/>
        <v>339406.26</v>
      </c>
      <c r="Y905" s="76">
        <f t="shared" si="281"/>
        <v>0</v>
      </c>
      <c r="Z905" s="91"/>
      <c r="AA905" s="91"/>
      <c r="AB905" s="91"/>
      <c r="AC905" s="91"/>
      <c r="AD905" s="91"/>
      <c r="AE905" s="91"/>
      <c r="AF905" s="91"/>
      <c r="AG905" s="91"/>
      <c r="AH905" s="91"/>
      <c r="AI905" s="91"/>
      <c r="AJ905" s="91"/>
      <c r="AK905" s="91"/>
      <c r="AL905" s="91"/>
      <c r="AM905" s="91"/>
    </row>
    <row r="906" spans="1:39" s="69" customFormat="1" ht="30.75" customHeight="1">
      <c r="A906" s="154">
        <v>77</v>
      </c>
      <c r="B906" s="189" t="s">
        <v>85</v>
      </c>
      <c r="C906" s="95" t="s">
        <v>38</v>
      </c>
      <c r="D906" s="93" t="s">
        <v>743</v>
      </c>
      <c r="E906" s="99">
        <v>242.26</v>
      </c>
      <c r="F906" s="144">
        <v>0</v>
      </c>
      <c r="G906" s="99">
        <f t="shared" si="282"/>
        <v>0</v>
      </c>
      <c r="H906" s="429">
        <v>45016</v>
      </c>
      <c r="I906" s="428"/>
      <c r="J906" s="144"/>
      <c r="K906" s="144"/>
      <c r="L906" s="154">
        <v>0</v>
      </c>
      <c r="M906" s="154">
        <v>602</v>
      </c>
      <c r="N906" s="215" t="s">
        <v>290</v>
      </c>
      <c r="O906" s="144">
        <f t="shared" si="283"/>
        <v>0</v>
      </c>
      <c r="P906" s="99">
        <f t="shared" si="284"/>
        <v>0</v>
      </c>
      <c r="Q906" s="198"/>
      <c r="R906" s="198"/>
      <c r="S906" s="104"/>
      <c r="T906" s="198"/>
      <c r="U906" s="198"/>
      <c r="V906" s="198"/>
      <c r="W906" s="144">
        <v>0</v>
      </c>
      <c r="X906" s="99">
        <f t="shared" si="285"/>
        <v>0</v>
      </c>
      <c r="Y906" s="76">
        <f t="shared" si="281"/>
        <v>0</v>
      </c>
      <c r="Z906" s="91"/>
      <c r="AA906" s="91"/>
      <c r="AB906" s="91"/>
      <c r="AC906" s="91"/>
      <c r="AD906" s="91"/>
      <c r="AE906" s="91"/>
      <c r="AF906" s="91"/>
      <c r="AG906" s="91"/>
      <c r="AH906" s="91"/>
      <c r="AI906" s="91"/>
      <c r="AJ906" s="91"/>
      <c r="AK906" s="91"/>
      <c r="AL906" s="91"/>
      <c r="AM906" s="91"/>
    </row>
    <row r="907" spans="1:39" s="69" customFormat="1" ht="30.75" customHeight="1">
      <c r="A907" s="154">
        <v>78</v>
      </c>
      <c r="B907" s="189" t="s">
        <v>85</v>
      </c>
      <c r="C907" s="95" t="s">
        <v>38</v>
      </c>
      <c r="D907" s="93" t="s">
        <v>744</v>
      </c>
      <c r="E907" s="99">
        <v>242.26</v>
      </c>
      <c r="F907" s="144">
        <v>0</v>
      </c>
      <c r="G907" s="99">
        <f t="shared" si="282"/>
        <v>0</v>
      </c>
      <c r="H907" s="429">
        <v>44985</v>
      </c>
      <c r="I907" s="428"/>
      <c r="J907" s="144"/>
      <c r="K907" s="144"/>
      <c r="L907" s="154">
        <v>0</v>
      </c>
      <c r="M907" s="154">
        <v>602</v>
      </c>
      <c r="N907" s="215" t="s">
        <v>290</v>
      </c>
      <c r="O907" s="144">
        <f t="shared" si="283"/>
        <v>0</v>
      </c>
      <c r="P907" s="99">
        <f t="shared" si="284"/>
        <v>0</v>
      </c>
      <c r="Q907" s="198"/>
      <c r="R907" s="198"/>
      <c r="S907" s="104"/>
      <c r="T907" s="198"/>
      <c r="U907" s="198"/>
      <c r="V907" s="198"/>
      <c r="W907" s="144">
        <v>0</v>
      </c>
      <c r="X907" s="99">
        <f t="shared" si="285"/>
        <v>0</v>
      </c>
      <c r="Y907" s="76">
        <f t="shared" si="281"/>
        <v>0</v>
      </c>
      <c r="Z907" s="91"/>
      <c r="AA907" s="91"/>
      <c r="AB907" s="91"/>
      <c r="AC907" s="91"/>
      <c r="AD907" s="91"/>
      <c r="AE907" s="91"/>
      <c r="AF907" s="91"/>
      <c r="AG907" s="91"/>
      <c r="AH907" s="91"/>
      <c r="AI907" s="91"/>
      <c r="AJ907" s="91"/>
      <c r="AK907" s="91"/>
      <c r="AL907" s="91"/>
      <c r="AM907" s="91"/>
    </row>
    <row r="908" spans="1:39" s="69" customFormat="1" ht="30.75" customHeight="1">
      <c r="A908" s="154">
        <v>79</v>
      </c>
      <c r="B908" s="189" t="s">
        <v>308</v>
      </c>
      <c r="C908" s="95" t="s">
        <v>38</v>
      </c>
      <c r="D908" s="93" t="s">
        <v>745</v>
      </c>
      <c r="E908" s="99">
        <v>99.49</v>
      </c>
      <c r="F908" s="144">
        <v>2000</v>
      </c>
      <c r="G908" s="99">
        <f t="shared" si="282"/>
        <v>198980</v>
      </c>
      <c r="H908" s="429">
        <v>44895</v>
      </c>
      <c r="I908" s="428"/>
      <c r="J908" s="144"/>
      <c r="K908" s="144"/>
      <c r="L908" s="154">
        <v>0</v>
      </c>
      <c r="M908" s="154">
        <v>602</v>
      </c>
      <c r="N908" s="215" t="s">
        <v>290</v>
      </c>
      <c r="O908" s="144">
        <f t="shared" si="283"/>
        <v>377</v>
      </c>
      <c r="P908" s="99">
        <f t="shared" si="284"/>
        <v>37507.729999999996</v>
      </c>
      <c r="Q908" s="198"/>
      <c r="R908" s="198"/>
      <c r="S908" s="104"/>
      <c r="T908" s="198"/>
      <c r="U908" s="198"/>
      <c r="V908" s="198"/>
      <c r="W908" s="144">
        <v>1623</v>
      </c>
      <c r="X908" s="99">
        <f t="shared" si="285"/>
        <v>161472.26999999999</v>
      </c>
      <c r="Y908" s="76">
        <f t="shared" si="281"/>
        <v>0</v>
      </c>
      <c r="Z908" s="91"/>
      <c r="AA908" s="91"/>
      <c r="AB908" s="91"/>
      <c r="AC908" s="91"/>
      <c r="AD908" s="91"/>
      <c r="AE908" s="91"/>
      <c r="AF908" s="91"/>
      <c r="AG908" s="91"/>
      <c r="AH908" s="91"/>
      <c r="AI908" s="91"/>
      <c r="AJ908" s="91"/>
      <c r="AK908" s="91"/>
      <c r="AL908" s="91"/>
      <c r="AM908" s="91"/>
    </row>
    <row r="909" spans="1:39" s="69" customFormat="1" ht="30.75" customHeight="1">
      <c r="A909" s="154">
        <v>80</v>
      </c>
      <c r="B909" s="189" t="s">
        <v>308</v>
      </c>
      <c r="C909" s="95" t="s">
        <v>38</v>
      </c>
      <c r="D909" s="93" t="s">
        <v>746</v>
      </c>
      <c r="E909" s="99">
        <v>99.49</v>
      </c>
      <c r="F909" s="144">
        <v>1102</v>
      </c>
      <c r="G909" s="99">
        <f t="shared" si="282"/>
        <v>109637.98</v>
      </c>
      <c r="H909" s="429">
        <v>44895</v>
      </c>
      <c r="I909" s="428"/>
      <c r="J909" s="144"/>
      <c r="K909" s="144"/>
      <c r="L909" s="154">
        <v>0</v>
      </c>
      <c r="M909" s="154">
        <v>602</v>
      </c>
      <c r="N909" s="215" t="s">
        <v>290</v>
      </c>
      <c r="O909" s="144">
        <f t="shared" si="283"/>
        <v>1102</v>
      </c>
      <c r="P909" s="99">
        <f t="shared" si="284"/>
        <v>109637.98</v>
      </c>
      <c r="Q909" s="198"/>
      <c r="R909" s="198"/>
      <c r="S909" s="104"/>
      <c r="T909" s="198"/>
      <c r="U909" s="198"/>
      <c r="V909" s="198"/>
      <c r="W909" s="144">
        <v>0</v>
      </c>
      <c r="X909" s="99">
        <f t="shared" si="285"/>
        <v>0</v>
      </c>
      <c r="Y909" s="76">
        <f t="shared" si="281"/>
        <v>0</v>
      </c>
      <c r="Z909" s="91"/>
      <c r="AA909" s="91"/>
      <c r="AB909" s="91"/>
      <c r="AC909" s="91"/>
      <c r="AD909" s="91"/>
      <c r="AE909" s="91"/>
      <c r="AF909" s="91"/>
      <c r="AG909" s="91"/>
      <c r="AH909" s="91"/>
      <c r="AI909" s="91"/>
      <c r="AJ909" s="91"/>
      <c r="AK909" s="91"/>
      <c r="AL909" s="91"/>
      <c r="AM909" s="91"/>
    </row>
    <row r="910" spans="1:39" s="69" customFormat="1" ht="30.75" customHeight="1">
      <c r="A910" s="154">
        <v>81</v>
      </c>
      <c r="B910" s="189" t="s">
        <v>308</v>
      </c>
      <c r="C910" s="95" t="s">
        <v>38</v>
      </c>
      <c r="D910" s="93" t="s">
        <v>747</v>
      </c>
      <c r="E910" s="99">
        <v>99.49</v>
      </c>
      <c r="F910" s="144">
        <v>3000</v>
      </c>
      <c r="G910" s="99">
        <f t="shared" si="282"/>
        <v>298470</v>
      </c>
      <c r="H910" s="429">
        <v>44895</v>
      </c>
      <c r="I910" s="428"/>
      <c r="J910" s="144"/>
      <c r="K910" s="144"/>
      <c r="L910" s="154">
        <v>0</v>
      </c>
      <c r="M910" s="154">
        <v>602</v>
      </c>
      <c r="N910" s="215" t="s">
        <v>290</v>
      </c>
      <c r="O910" s="144">
        <f t="shared" si="283"/>
        <v>340</v>
      </c>
      <c r="P910" s="99">
        <f t="shared" si="284"/>
        <v>33826.6</v>
      </c>
      <c r="Q910" s="198"/>
      <c r="R910" s="198"/>
      <c r="S910" s="104"/>
      <c r="T910" s="198"/>
      <c r="U910" s="198"/>
      <c r="V910" s="198"/>
      <c r="W910" s="144">
        <v>2660</v>
      </c>
      <c r="X910" s="99">
        <f t="shared" si="285"/>
        <v>264643.39999999997</v>
      </c>
      <c r="Y910" s="76">
        <f t="shared" si="281"/>
        <v>0</v>
      </c>
      <c r="Z910" s="91"/>
      <c r="AA910" s="91"/>
      <c r="AB910" s="91"/>
      <c r="AC910" s="91"/>
      <c r="AD910" s="91"/>
      <c r="AE910" s="91"/>
      <c r="AF910" s="91"/>
      <c r="AG910" s="91"/>
      <c r="AH910" s="91"/>
      <c r="AI910" s="91"/>
      <c r="AJ910" s="91"/>
      <c r="AK910" s="91"/>
      <c r="AL910" s="91"/>
      <c r="AM910" s="91"/>
    </row>
    <row r="911" spans="1:39" s="69" customFormat="1" ht="30.75" customHeight="1">
      <c r="A911" s="154">
        <v>82</v>
      </c>
      <c r="B911" s="189" t="s">
        <v>308</v>
      </c>
      <c r="C911" s="95" t="s">
        <v>38</v>
      </c>
      <c r="D911" s="93" t="s">
        <v>748</v>
      </c>
      <c r="E911" s="99">
        <v>99.49</v>
      </c>
      <c r="F911" s="144">
        <v>272</v>
      </c>
      <c r="G911" s="99">
        <f t="shared" si="282"/>
        <v>27061.279999999999</v>
      </c>
      <c r="H911" s="429">
        <v>44895</v>
      </c>
      <c r="I911" s="428"/>
      <c r="J911" s="144"/>
      <c r="K911" s="144"/>
      <c r="L911" s="154">
        <v>0</v>
      </c>
      <c r="M911" s="154">
        <v>602</v>
      </c>
      <c r="N911" s="215" t="s">
        <v>290</v>
      </c>
      <c r="O911" s="144">
        <f t="shared" si="283"/>
        <v>272</v>
      </c>
      <c r="P911" s="99">
        <f t="shared" si="284"/>
        <v>27061.279999999999</v>
      </c>
      <c r="Q911" s="198"/>
      <c r="R911" s="198"/>
      <c r="S911" s="104"/>
      <c r="T911" s="198"/>
      <c r="U911" s="198"/>
      <c r="V911" s="198"/>
      <c r="W911" s="144">
        <v>0</v>
      </c>
      <c r="X911" s="99">
        <f t="shared" si="285"/>
        <v>0</v>
      </c>
      <c r="Y911" s="76">
        <f t="shared" si="281"/>
        <v>0</v>
      </c>
      <c r="Z911" s="91"/>
      <c r="AA911" s="91"/>
      <c r="AB911" s="91"/>
      <c r="AC911" s="91"/>
      <c r="AD911" s="91"/>
      <c r="AE911" s="91"/>
      <c r="AF911" s="91"/>
      <c r="AG911" s="91"/>
      <c r="AH911" s="91"/>
      <c r="AI911" s="91"/>
      <c r="AJ911" s="91"/>
      <c r="AK911" s="91"/>
      <c r="AL911" s="91"/>
      <c r="AM911" s="91"/>
    </row>
    <row r="912" spans="1:39" s="69" customFormat="1" ht="30.75" customHeight="1">
      <c r="A912" s="154">
        <v>83</v>
      </c>
      <c r="B912" s="189" t="s">
        <v>86</v>
      </c>
      <c r="C912" s="95" t="s">
        <v>38</v>
      </c>
      <c r="D912" s="93" t="s">
        <v>309</v>
      </c>
      <c r="E912" s="99">
        <v>42.96</v>
      </c>
      <c r="F912" s="144">
        <v>0</v>
      </c>
      <c r="G912" s="99">
        <f t="shared" si="282"/>
        <v>0</v>
      </c>
      <c r="H912" s="429">
        <v>44500</v>
      </c>
      <c r="I912" s="428"/>
      <c r="J912" s="144"/>
      <c r="K912" s="144"/>
      <c r="L912" s="154">
        <v>0</v>
      </c>
      <c r="M912" s="154">
        <v>602</v>
      </c>
      <c r="N912" s="215" t="s">
        <v>290</v>
      </c>
      <c r="O912" s="144">
        <f t="shared" si="283"/>
        <v>0</v>
      </c>
      <c r="P912" s="99">
        <f t="shared" si="284"/>
        <v>0</v>
      </c>
      <c r="Q912" s="198"/>
      <c r="R912" s="198"/>
      <c r="S912" s="104"/>
      <c r="T912" s="198"/>
      <c r="U912" s="198"/>
      <c r="V912" s="198"/>
      <c r="W912" s="144">
        <v>0</v>
      </c>
      <c r="X912" s="99">
        <f t="shared" si="285"/>
        <v>0</v>
      </c>
      <c r="Y912" s="76">
        <f t="shared" si="281"/>
        <v>0</v>
      </c>
      <c r="Z912" s="91"/>
      <c r="AA912" s="91"/>
      <c r="AB912" s="91"/>
      <c r="AC912" s="91"/>
      <c r="AD912" s="91"/>
      <c r="AE912" s="91"/>
      <c r="AF912" s="91"/>
      <c r="AG912" s="91"/>
      <c r="AH912" s="91"/>
      <c r="AI912" s="91"/>
      <c r="AJ912" s="91"/>
      <c r="AK912" s="91"/>
      <c r="AL912" s="91"/>
      <c r="AM912" s="91"/>
    </row>
    <row r="913" spans="1:39" s="69" customFormat="1" ht="30.75" customHeight="1">
      <c r="A913" s="154">
        <v>84</v>
      </c>
      <c r="B913" s="189" t="s">
        <v>86</v>
      </c>
      <c r="C913" s="95" t="s">
        <v>38</v>
      </c>
      <c r="D913" s="93" t="s">
        <v>749</v>
      </c>
      <c r="E913" s="99">
        <v>42.96</v>
      </c>
      <c r="F913" s="144">
        <v>530</v>
      </c>
      <c r="G913" s="99">
        <f t="shared" si="282"/>
        <v>22768.799999999999</v>
      </c>
      <c r="H913" s="429">
        <v>44679</v>
      </c>
      <c r="I913" s="428"/>
      <c r="J913" s="144"/>
      <c r="K913" s="144"/>
      <c r="L913" s="154">
        <v>0</v>
      </c>
      <c r="M913" s="154">
        <v>602</v>
      </c>
      <c r="N913" s="215" t="s">
        <v>290</v>
      </c>
      <c r="O913" s="144">
        <f t="shared" si="283"/>
        <v>163</v>
      </c>
      <c r="P913" s="99">
        <f t="shared" si="284"/>
        <v>7002.4800000000005</v>
      </c>
      <c r="Q913" s="198"/>
      <c r="R913" s="198"/>
      <c r="S913" s="104"/>
      <c r="T913" s="198"/>
      <c r="U913" s="198"/>
      <c r="V913" s="198"/>
      <c r="W913" s="144">
        <v>367</v>
      </c>
      <c r="X913" s="99">
        <f t="shared" si="285"/>
        <v>15766.32</v>
      </c>
      <c r="Y913" s="76">
        <f t="shared" si="281"/>
        <v>0</v>
      </c>
      <c r="Z913" s="91"/>
      <c r="AA913" s="91"/>
      <c r="AB913" s="91"/>
      <c r="AC913" s="91"/>
      <c r="AD913" s="91"/>
      <c r="AE913" s="91"/>
      <c r="AF913" s="91"/>
      <c r="AG913" s="91"/>
      <c r="AH913" s="91"/>
      <c r="AI913" s="91"/>
      <c r="AJ913" s="91"/>
      <c r="AK913" s="91"/>
      <c r="AL913" s="91"/>
      <c r="AM913" s="91"/>
    </row>
    <row r="914" spans="1:39" s="69" customFormat="1" ht="30.75" customHeight="1">
      <c r="A914" s="154">
        <v>85</v>
      </c>
      <c r="B914" s="189" t="s">
        <v>87</v>
      </c>
      <c r="C914" s="95" t="s">
        <v>38</v>
      </c>
      <c r="D914" s="93" t="s">
        <v>310</v>
      </c>
      <c r="E914" s="99">
        <v>42.96</v>
      </c>
      <c r="F914" s="144">
        <v>0</v>
      </c>
      <c r="G914" s="99">
        <f t="shared" si="282"/>
        <v>0</v>
      </c>
      <c r="H914" s="429">
        <v>44620</v>
      </c>
      <c r="I914" s="428"/>
      <c r="J914" s="144"/>
      <c r="K914" s="144"/>
      <c r="L914" s="154">
        <v>0</v>
      </c>
      <c r="M914" s="154">
        <v>602</v>
      </c>
      <c r="N914" s="215" t="s">
        <v>290</v>
      </c>
      <c r="O914" s="144">
        <f t="shared" si="283"/>
        <v>0</v>
      </c>
      <c r="P914" s="99">
        <f t="shared" si="284"/>
        <v>0</v>
      </c>
      <c r="Q914" s="198"/>
      <c r="R914" s="198"/>
      <c r="S914" s="104"/>
      <c r="T914" s="198"/>
      <c r="U914" s="198"/>
      <c r="V914" s="198"/>
      <c r="W914" s="144">
        <v>0</v>
      </c>
      <c r="X914" s="99">
        <f t="shared" si="285"/>
        <v>0</v>
      </c>
      <c r="Y914" s="76">
        <f t="shared" si="281"/>
        <v>0</v>
      </c>
      <c r="Z914" s="91"/>
      <c r="AA914" s="91"/>
      <c r="AB914" s="91"/>
      <c r="AC914" s="91"/>
      <c r="AD914" s="91"/>
      <c r="AE914" s="91"/>
      <c r="AF914" s="91"/>
      <c r="AG914" s="91"/>
      <c r="AH914" s="91"/>
      <c r="AI914" s="91"/>
      <c r="AJ914" s="91"/>
      <c r="AK914" s="91"/>
      <c r="AL914" s="91"/>
      <c r="AM914" s="91"/>
    </row>
    <row r="915" spans="1:39" s="69" customFormat="1" ht="30.75" customHeight="1">
      <c r="A915" s="154">
        <v>86</v>
      </c>
      <c r="B915" s="189" t="s">
        <v>87</v>
      </c>
      <c r="C915" s="95" t="s">
        <v>38</v>
      </c>
      <c r="D915" s="93" t="s">
        <v>311</v>
      </c>
      <c r="E915" s="99">
        <v>42.96</v>
      </c>
      <c r="F915" s="144">
        <v>0</v>
      </c>
      <c r="G915" s="99">
        <f t="shared" si="282"/>
        <v>0</v>
      </c>
      <c r="H915" s="429">
        <v>44530</v>
      </c>
      <c r="I915" s="428"/>
      <c r="J915" s="144"/>
      <c r="K915" s="144"/>
      <c r="L915" s="154">
        <v>0</v>
      </c>
      <c r="M915" s="154">
        <v>602</v>
      </c>
      <c r="N915" s="215" t="s">
        <v>290</v>
      </c>
      <c r="O915" s="144">
        <f t="shared" si="283"/>
        <v>0</v>
      </c>
      <c r="P915" s="99">
        <f t="shared" si="284"/>
        <v>0</v>
      </c>
      <c r="Q915" s="198"/>
      <c r="R915" s="198"/>
      <c r="S915" s="104"/>
      <c r="T915" s="198"/>
      <c r="U915" s="198"/>
      <c r="V915" s="198"/>
      <c r="W915" s="144">
        <v>0</v>
      </c>
      <c r="X915" s="99">
        <f t="shared" si="285"/>
        <v>0</v>
      </c>
      <c r="Y915" s="76">
        <f t="shared" si="281"/>
        <v>0</v>
      </c>
      <c r="Z915" s="91"/>
      <c r="AA915" s="91"/>
      <c r="AB915" s="91"/>
      <c r="AC915" s="91"/>
      <c r="AD915" s="91"/>
      <c r="AE915" s="91"/>
      <c r="AF915" s="91"/>
      <c r="AG915" s="91"/>
      <c r="AH915" s="91"/>
      <c r="AI915" s="91"/>
      <c r="AJ915" s="91"/>
      <c r="AK915" s="91"/>
      <c r="AL915" s="91"/>
      <c r="AM915" s="91"/>
    </row>
    <row r="916" spans="1:39" s="69" customFormat="1" ht="30.75" customHeight="1">
      <c r="A916" s="154">
        <v>87</v>
      </c>
      <c r="B916" s="189" t="s">
        <v>87</v>
      </c>
      <c r="C916" s="95" t="s">
        <v>38</v>
      </c>
      <c r="D916" s="93" t="s">
        <v>750</v>
      </c>
      <c r="E916" s="99">
        <v>42.96</v>
      </c>
      <c r="F916" s="144">
        <v>1961</v>
      </c>
      <c r="G916" s="99">
        <f t="shared" si="282"/>
        <v>84244.56</v>
      </c>
      <c r="H916" s="429">
        <v>44709</v>
      </c>
      <c r="I916" s="428"/>
      <c r="J916" s="144"/>
      <c r="K916" s="144"/>
      <c r="L916" s="154">
        <v>0</v>
      </c>
      <c r="M916" s="154">
        <v>602</v>
      </c>
      <c r="N916" s="215" t="s">
        <v>290</v>
      </c>
      <c r="O916" s="144">
        <f t="shared" si="283"/>
        <v>273</v>
      </c>
      <c r="P916" s="99">
        <f t="shared" si="284"/>
        <v>11728.08</v>
      </c>
      <c r="Q916" s="198"/>
      <c r="R916" s="198"/>
      <c r="S916" s="104"/>
      <c r="T916" s="198"/>
      <c r="U916" s="198"/>
      <c r="V916" s="198"/>
      <c r="W916" s="144">
        <v>1688</v>
      </c>
      <c r="X916" s="99">
        <f t="shared" si="285"/>
        <v>72516.479999999996</v>
      </c>
      <c r="Y916" s="76">
        <f t="shared" si="281"/>
        <v>0</v>
      </c>
      <c r="Z916" s="91"/>
      <c r="AA916" s="91"/>
      <c r="AB916" s="91"/>
      <c r="AC916" s="91"/>
      <c r="AD916" s="91"/>
      <c r="AE916" s="91"/>
      <c r="AF916" s="91"/>
      <c r="AG916" s="91"/>
      <c r="AH916" s="91"/>
      <c r="AI916" s="91"/>
      <c r="AJ916" s="91"/>
      <c r="AK916" s="91"/>
      <c r="AL916" s="91"/>
      <c r="AM916" s="91"/>
    </row>
    <row r="917" spans="1:39" s="69" customFormat="1" ht="30.75" customHeight="1">
      <c r="A917" s="154">
        <v>88</v>
      </c>
      <c r="B917" s="189" t="s">
        <v>87</v>
      </c>
      <c r="C917" s="95" t="s">
        <v>38</v>
      </c>
      <c r="D917" s="93" t="s">
        <v>751</v>
      </c>
      <c r="E917" s="99">
        <v>42.96</v>
      </c>
      <c r="F917" s="144">
        <v>2494</v>
      </c>
      <c r="G917" s="99">
        <f t="shared" si="282"/>
        <v>107142.24</v>
      </c>
      <c r="H917" s="429">
        <v>44770</v>
      </c>
      <c r="I917" s="428"/>
      <c r="J917" s="144"/>
      <c r="K917" s="144"/>
      <c r="L917" s="154">
        <v>0</v>
      </c>
      <c r="M917" s="154">
        <v>602</v>
      </c>
      <c r="N917" s="215" t="s">
        <v>290</v>
      </c>
      <c r="O917" s="144">
        <f t="shared" si="283"/>
        <v>312</v>
      </c>
      <c r="P917" s="99">
        <f t="shared" si="284"/>
        <v>13403.52</v>
      </c>
      <c r="Q917" s="198"/>
      <c r="R917" s="198"/>
      <c r="S917" s="104"/>
      <c r="T917" s="198"/>
      <c r="U917" s="198"/>
      <c r="V917" s="198"/>
      <c r="W917" s="144">
        <v>2182</v>
      </c>
      <c r="X917" s="99">
        <f t="shared" si="285"/>
        <v>93738.72</v>
      </c>
      <c r="Y917" s="76">
        <f t="shared" si="281"/>
        <v>0</v>
      </c>
      <c r="Z917" s="91"/>
      <c r="AA917" s="91"/>
      <c r="AB917" s="91"/>
      <c r="AC917" s="91"/>
      <c r="AD917" s="91"/>
      <c r="AE917" s="91"/>
      <c r="AF917" s="91"/>
      <c r="AG917" s="91"/>
      <c r="AH917" s="91"/>
      <c r="AI917" s="91"/>
      <c r="AJ917" s="91"/>
      <c r="AK917" s="91"/>
      <c r="AL917" s="91"/>
      <c r="AM917" s="91"/>
    </row>
    <row r="918" spans="1:39" s="69" customFormat="1" ht="30.75" customHeight="1">
      <c r="A918" s="154">
        <v>89</v>
      </c>
      <c r="B918" s="189" t="s">
        <v>87</v>
      </c>
      <c r="C918" s="95" t="s">
        <v>38</v>
      </c>
      <c r="D918" s="93" t="s">
        <v>752</v>
      </c>
      <c r="E918" s="99">
        <v>42.96</v>
      </c>
      <c r="F918" s="144">
        <v>181</v>
      </c>
      <c r="G918" s="99">
        <f t="shared" si="282"/>
        <v>7775.76</v>
      </c>
      <c r="H918" s="429">
        <v>44801</v>
      </c>
      <c r="I918" s="428"/>
      <c r="J918" s="144"/>
      <c r="K918" s="144"/>
      <c r="L918" s="154">
        <v>0</v>
      </c>
      <c r="M918" s="154">
        <v>602</v>
      </c>
      <c r="N918" s="215" t="s">
        <v>290</v>
      </c>
      <c r="O918" s="144">
        <f t="shared" si="283"/>
        <v>181</v>
      </c>
      <c r="P918" s="99">
        <f t="shared" si="284"/>
        <v>7775.76</v>
      </c>
      <c r="Q918" s="198"/>
      <c r="R918" s="198"/>
      <c r="S918" s="104"/>
      <c r="T918" s="198"/>
      <c r="U918" s="198"/>
      <c r="V918" s="198"/>
      <c r="W918" s="144">
        <v>0</v>
      </c>
      <c r="X918" s="99">
        <f t="shared" si="285"/>
        <v>0</v>
      </c>
      <c r="Y918" s="76">
        <f t="shared" si="281"/>
        <v>0</v>
      </c>
      <c r="Z918" s="91"/>
      <c r="AA918" s="91"/>
      <c r="AB918" s="91"/>
      <c r="AC918" s="91"/>
      <c r="AD918" s="91"/>
      <c r="AE918" s="91"/>
      <c r="AF918" s="91"/>
      <c r="AG918" s="91"/>
      <c r="AH918" s="91"/>
      <c r="AI918" s="91"/>
      <c r="AJ918" s="91"/>
      <c r="AK918" s="91"/>
      <c r="AL918" s="91"/>
      <c r="AM918" s="91"/>
    </row>
    <row r="919" spans="1:39" s="69" customFormat="1" ht="30.75" customHeight="1">
      <c r="A919" s="154">
        <v>90</v>
      </c>
      <c r="B919" s="189" t="s">
        <v>312</v>
      </c>
      <c r="C919" s="95" t="s">
        <v>89</v>
      </c>
      <c r="D919" s="93" t="s">
        <v>313</v>
      </c>
      <c r="E919" s="99">
        <v>31.33</v>
      </c>
      <c r="F919" s="144">
        <v>0</v>
      </c>
      <c r="G919" s="99">
        <f t="shared" si="282"/>
        <v>0</v>
      </c>
      <c r="H919" s="429">
        <v>44712</v>
      </c>
      <c r="I919" s="428"/>
      <c r="J919" s="144"/>
      <c r="K919" s="144"/>
      <c r="L919" s="154">
        <v>0</v>
      </c>
      <c r="M919" s="154">
        <v>602</v>
      </c>
      <c r="N919" s="215" t="s">
        <v>290</v>
      </c>
      <c r="O919" s="144">
        <f t="shared" si="283"/>
        <v>0</v>
      </c>
      <c r="P919" s="99">
        <f t="shared" si="284"/>
        <v>0</v>
      </c>
      <c r="Q919" s="198"/>
      <c r="R919" s="198"/>
      <c r="S919" s="104"/>
      <c r="T919" s="198"/>
      <c r="U919" s="198"/>
      <c r="V919" s="198"/>
      <c r="W919" s="144">
        <v>0</v>
      </c>
      <c r="X919" s="99">
        <f t="shared" si="285"/>
        <v>0</v>
      </c>
      <c r="Y919" s="76">
        <f t="shared" si="281"/>
        <v>0</v>
      </c>
      <c r="Z919" s="91"/>
      <c r="AA919" s="91"/>
      <c r="AB919" s="91"/>
      <c r="AC919" s="91"/>
      <c r="AD919" s="91"/>
      <c r="AE919" s="91"/>
      <c r="AF919" s="91"/>
      <c r="AG919" s="91"/>
      <c r="AH919" s="91"/>
      <c r="AI919" s="91"/>
      <c r="AJ919" s="91"/>
      <c r="AK919" s="91"/>
      <c r="AL919" s="91"/>
      <c r="AM919" s="91"/>
    </row>
    <row r="920" spans="1:39" s="69" customFormat="1" ht="30.75" customHeight="1">
      <c r="A920" s="154">
        <v>91</v>
      </c>
      <c r="B920" s="189" t="s">
        <v>312</v>
      </c>
      <c r="C920" s="95" t="s">
        <v>89</v>
      </c>
      <c r="D920" s="93" t="s">
        <v>753</v>
      </c>
      <c r="E920" s="99">
        <v>31.33</v>
      </c>
      <c r="F920" s="144">
        <v>3699</v>
      </c>
      <c r="G920" s="99">
        <f t="shared" si="282"/>
        <v>115889.67</v>
      </c>
      <c r="H920" s="429">
        <v>44895</v>
      </c>
      <c r="I920" s="428"/>
      <c r="J920" s="144"/>
      <c r="K920" s="144"/>
      <c r="L920" s="154">
        <v>0</v>
      </c>
      <c r="M920" s="154">
        <v>602</v>
      </c>
      <c r="N920" s="215" t="s">
        <v>290</v>
      </c>
      <c r="O920" s="144">
        <f t="shared" si="283"/>
        <v>1435</v>
      </c>
      <c r="P920" s="99">
        <f t="shared" si="284"/>
        <v>44958.549999999996</v>
      </c>
      <c r="Q920" s="198"/>
      <c r="R920" s="198"/>
      <c r="S920" s="104"/>
      <c r="T920" s="198"/>
      <c r="U920" s="198"/>
      <c r="V920" s="198"/>
      <c r="W920" s="144">
        <v>2264</v>
      </c>
      <c r="X920" s="99">
        <f t="shared" si="285"/>
        <v>70931.12</v>
      </c>
      <c r="Y920" s="76">
        <f t="shared" si="281"/>
        <v>0</v>
      </c>
      <c r="Z920" s="91"/>
      <c r="AA920" s="91"/>
      <c r="AB920" s="91"/>
      <c r="AC920" s="91"/>
      <c r="AD920" s="91"/>
      <c r="AE920" s="91"/>
      <c r="AF920" s="91"/>
      <c r="AG920" s="91"/>
      <c r="AH920" s="91"/>
      <c r="AI920" s="91"/>
      <c r="AJ920" s="91"/>
      <c r="AK920" s="91"/>
      <c r="AL920" s="91"/>
      <c r="AM920" s="91"/>
    </row>
    <row r="921" spans="1:39" s="69" customFormat="1" ht="30.75" customHeight="1">
      <c r="A921" s="154">
        <v>92</v>
      </c>
      <c r="B921" s="189" t="s">
        <v>312</v>
      </c>
      <c r="C921" s="95" t="s">
        <v>89</v>
      </c>
      <c r="D921" s="93" t="s">
        <v>754</v>
      </c>
      <c r="E921" s="99">
        <v>31.33</v>
      </c>
      <c r="F921" s="144">
        <v>0</v>
      </c>
      <c r="G921" s="99">
        <f t="shared" si="282"/>
        <v>0</v>
      </c>
      <c r="H921" s="429">
        <v>44895</v>
      </c>
      <c r="I921" s="428"/>
      <c r="J921" s="144"/>
      <c r="K921" s="144"/>
      <c r="L921" s="154">
        <v>0</v>
      </c>
      <c r="M921" s="154">
        <v>602</v>
      </c>
      <c r="N921" s="215" t="s">
        <v>290</v>
      </c>
      <c r="O921" s="144">
        <f t="shared" si="283"/>
        <v>0</v>
      </c>
      <c r="P921" s="99">
        <f t="shared" si="284"/>
        <v>0</v>
      </c>
      <c r="Q921" s="198"/>
      <c r="R921" s="198"/>
      <c r="S921" s="104"/>
      <c r="T921" s="198"/>
      <c r="U921" s="198"/>
      <c r="V921" s="198"/>
      <c r="W921" s="144">
        <v>0</v>
      </c>
      <c r="X921" s="99">
        <f t="shared" si="285"/>
        <v>0</v>
      </c>
      <c r="Y921" s="76">
        <f t="shared" si="281"/>
        <v>0</v>
      </c>
      <c r="Z921" s="91"/>
      <c r="AA921" s="91"/>
      <c r="AB921" s="91"/>
      <c r="AC921" s="91"/>
      <c r="AD921" s="91"/>
      <c r="AE921" s="91"/>
      <c r="AF921" s="91"/>
      <c r="AG921" s="91"/>
      <c r="AH921" s="91"/>
      <c r="AI921" s="91"/>
      <c r="AJ921" s="91"/>
      <c r="AK921" s="91"/>
      <c r="AL921" s="91"/>
      <c r="AM921" s="91"/>
    </row>
    <row r="922" spans="1:39" s="69" customFormat="1" ht="30.75" customHeight="1">
      <c r="A922" s="154">
        <v>93</v>
      </c>
      <c r="B922" s="189" t="s">
        <v>88</v>
      </c>
      <c r="C922" s="95" t="s">
        <v>89</v>
      </c>
      <c r="D922" s="93" t="s">
        <v>314</v>
      </c>
      <c r="E922" s="99">
        <v>31.33</v>
      </c>
      <c r="F922" s="144">
        <v>0</v>
      </c>
      <c r="G922" s="99">
        <f t="shared" si="282"/>
        <v>0</v>
      </c>
      <c r="H922" s="429">
        <v>44681</v>
      </c>
      <c r="I922" s="428"/>
      <c r="J922" s="144"/>
      <c r="K922" s="144"/>
      <c r="L922" s="154">
        <v>0</v>
      </c>
      <c r="M922" s="154">
        <v>602</v>
      </c>
      <c r="N922" s="215" t="s">
        <v>290</v>
      </c>
      <c r="O922" s="144">
        <f t="shared" si="283"/>
        <v>0</v>
      </c>
      <c r="P922" s="99">
        <f t="shared" si="284"/>
        <v>0</v>
      </c>
      <c r="Q922" s="198"/>
      <c r="R922" s="198"/>
      <c r="S922" s="104"/>
      <c r="T922" s="198"/>
      <c r="U922" s="198"/>
      <c r="V922" s="198"/>
      <c r="W922" s="144">
        <v>0</v>
      </c>
      <c r="X922" s="99">
        <f t="shared" si="285"/>
        <v>0</v>
      </c>
      <c r="Y922" s="76">
        <f t="shared" si="281"/>
        <v>0</v>
      </c>
      <c r="Z922" s="91"/>
      <c r="AA922" s="91"/>
      <c r="AB922" s="91"/>
      <c r="AC922" s="91"/>
      <c r="AD922" s="91"/>
      <c r="AE922" s="91"/>
      <c r="AF922" s="91"/>
      <c r="AG922" s="91"/>
      <c r="AH922" s="91"/>
      <c r="AI922" s="91"/>
      <c r="AJ922" s="91"/>
      <c r="AK922" s="91"/>
      <c r="AL922" s="91"/>
      <c r="AM922" s="91"/>
    </row>
    <row r="923" spans="1:39" s="69" customFormat="1" ht="30.75" customHeight="1">
      <c r="A923" s="154">
        <v>94</v>
      </c>
      <c r="B923" s="189" t="s">
        <v>88</v>
      </c>
      <c r="C923" s="95" t="s">
        <v>89</v>
      </c>
      <c r="D923" s="93" t="s">
        <v>755</v>
      </c>
      <c r="E923" s="99">
        <v>31.33</v>
      </c>
      <c r="F923" s="144">
        <v>3900</v>
      </c>
      <c r="G923" s="99">
        <f t="shared" si="282"/>
        <v>122187</v>
      </c>
      <c r="H923" s="429">
        <v>44865</v>
      </c>
      <c r="I923" s="428"/>
      <c r="J923" s="144"/>
      <c r="K923" s="144"/>
      <c r="L923" s="154">
        <v>0</v>
      </c>
      <c r="M923" s="154">
        <v>602</v>
      </c>
      <c r="N923" s="215" t="s">
        <v>290</v>
      </c>
      <c r="O923" s="144">
        <f t="shared" si="283"/>
        <v>300</v>
      </c>
      <c r="P923" s="99">
        <f t="shared" si="284"/>
        <v>9399</v>
      </c>
      <c r="Q923" s="198"/>
      <c r="R923" s="198"/>
      <c r="S923" s="104"/>
      <c r="T923" s="198"/>
      <c r="U923" s="198"/>
      <c r="V923" s="198"/>
      <c r="W923" s="144">
        <v>3600</v>
      </c>
      <c r="X923" s="99">
        <f t="shared" si="285"/>
        <v>112788</v>
      </c>
      <c r="Y923" s="76">
        <f t="shared" si="281"/>
        <v>0</v>
      </c>
      <c r="Z923" s="91"/>
      <c r="AA923" s="91"/>
      <c r="AB923" s="91"/>
      <c r="AC923" s="91"/>
      <c r="AD923" s="91"/>
      <c r="AE923" s="91"/>
      <c r="AF923" s="91"/>
      <c r="AG923" s="91"/>
      <c r="AH923" s="91"/>
      <c r="AI923" s="91"/>
      <c r="AJ923" s="91"/>
      <c r="AK923" s="91"/>
      <c r="AL923" s="91"/>
      <c r="AM923" s="91"/>
    </row>
    <row r="924" spans="1:39" s="69" customFormat="1" ht="30.75" customHeight="1">
      <c r="A924" s="154">
        <v>95</v>
      </c>
      <c r="B924" s="189" t="s">
        <v>88</v>
      </c>
      <c r="C924" s="95" t="s">
        <v>89</v>
      </c>
      <c r="D924" s="93" t="s">
        <v>756</v>
      </c>
      <c r="E924" s="99">
        <v>31.33</v>
      </c>
      <c r="F924" s="144">
        <v>3950</v>
      </c>
      <c r="G924" s="99">
        <f t="shared" si="282"/>
        <v>123753.5</v>
      </c>
      <c r="H924" s="429">
        <v>44895</v>
      </c>
      <c r="I924" s="428"/>
      <c r="J924" s="144"/>
      <c r="K924" s="144"/>
      <c r="L924" s="154">
        <v>0</v>
      </c>
      <c r="M924" s="154">
        <v>602</v>
      </c>
      <c r="N924" s="215" t="s">
        <v>290</v>
      </c>
      <c r="O924" s="144">
        <f t="shared" si="283"/>
        <v>2645</v>
      </c>
      <c r="P924" s="99">
        <f t="shared" si="284"/>
        <v>82867.849999999991</v>
      </c>
      <c r="Q924" s="198"/>
      <c r="R924" s="198"/>
      <c r="S924" s="104"/>
      <c r="T924" s="198"/>
      <c r="U924" s="198"/>
      <c r="V924" s="198"/>
      <c r="W924" s="144">
        <v>1305</v>
      </c>
      <c r="X924" s="99">
        <f t="shared" si="285"/>
        <v>40885.649999999994</v>
      </c>
      <c r="Y924" s="76">
        <f t="shared" si="281"/>
        <v>0</v>
      </c>
      <c r="Z924" s="91"/>
      <c r="AA924" s="91"/>
      <c r="AB924" s="91"/>
      <c r="AC924" s="91"/>
      <c r="AD924" s="91"/>
      <c r="AE924" s="91"/>
      <c r="AF924" s="91"/>
      <c r="AG924" s="91"/>
      <c r="AH924" s="91"/>
      <c r="AI924" s="91"/>
      <c r="AJ924" s="91"/>
      <c r="AK924" s="91"/>
      <c r="AL924" s="91"/>
      <c r="AM924" s="91"/>
    </row>
    <row r="925" spans="1:39" s="69" customFormat="1" ht="30.75" customHeight="1">
      <c r="A925" s="154">
        <v>96</v>
      </c>
      <c r="B925" s="189" t="s">
        <v>88</v>
      </c>
      <c r="C925" s="95" t="s">
        <v>89</v>
      </c>
      <c r="D925" s="93" t="s">
        <v>757</v>
      </c>
      <c r="E925" s="99">
        <v>31.33</v>
      </c>
      <c r="F925" s="144">
        <v>4360</v>
      </c>
      <c r="G925" s="99">
        <f t="shared" si="282"/>
        <v>136598.79999999999</v>
      </c>
      <c r="H925" s="429">
        <v>44895</v>
      </c>
      <c r="I925" s="428"/>
      <c r="J925" s="144"/>
      <c r="K925" s="144"/>
      <c r="L925" s="154">
        <v>0</v>
      </c>
      <c r="M925" s="154">
        <v>602</v>
      </c>
      <c r="N925" s="215" t="s">
        <v>290</v>
      </c>
      <c r="O925" s="144">
        <f t="shared" si="283"/>
        <v>0</v>
      </c>
      <c r="P925" s="99">
        <f t="shared" si="284"/>
        <v>0</v>
      </c>
      <c r="Q925" s="198"/>
      <c r="R925" s="198"/>
      <c r="S925" s="104"/>
      <c r="T925" s="198"/>
      <c r="U925" s="198"/>
      <c r="V925" s="198"/>
      <c r="W925" s="144">
        <v>4360</v>
      </c>
      <c r="X925" s="99">
        <f t="shared" si="285"/>
        <v>136598.79999999999</v>
      </c>
      <c r="Y925" s="76">
        <f t="shared" si="281"/>
        <v>0</v>
      </c>
      <c r="Z925" s="91"/>
      <c r="AA925" s="91"/>
      <c r="AB925" s="91"/>
      <c r="AC925" s="91"/>
      <c r="AD925" s="91"/>
      <c r="AE925" s="91"/>
      <c r="AF925" s="91"/>
      <c r="AG925" s="91"/>
      <c r="AH925" s="91"/>
      <c r="AI925" s="91"/>
      <c r="AJ925" s="91"/>
      <c r="AK925" s="91"/>
      <c r="AL925" s="91"/>
      <c r="AM925" s="91"/>
    </row>
    <row r="926" spans="1:39" s="69" customFormat="1" ht="30.75" customHeight="1">
      <c r="A926" s="154">
        <v>97</v>
      </c>
      <c r="B926" s="189" t="s">
        <v>88</v>
      </c>
      <c r="C926" s="95" t="s">
        <v>89</v>
      </c>
      <c r="D926" s="93" t="s">
        <v>758</v>
      </c>
      <c r="E926" s="99">
        <v>31.33</v>
      </c>
      <c r="F926" s="144">
        <v>0</v>
      </c>
      <c r="G926" s="99">
        <f t="shared" si="282"/>
        <v>0</v>
      </c>
      <c r="H926" s="429">
        <v>44895</v>
      </c>
      <c r="I926" s="428"/>
      <c r="J926" s="144"/>
      <c r="K926" s="144"/>
      <c r="L926" s="154">
        <v>0</v>
      </c>
      <c r="M926" s="154">
        <v>602</v>
      </c>
      <c r="N926" s="215" t="s">
        <v>290</v>
      </c>
      <c r="O926" s="144">
        <f t="shared" si="283"/>
        <v>0</v>
      </c>
      <c r="P926" s="99">
        <f t="shared" si="284"/>
        <v>0</v>
      </c>
      <c r="Q926" s="198"/>
      <c r="R926" s="198"/>
      <c r="S926" s="104"/>
      <c r="T926" s="198"/>
      <c r="U926" s="198"/>
      <c r="V926" s="198"/>
      <c r="W926" s="144">
        <v>0</v>
      </c>
      <c r="X926" s="99">
        <f t="shared" si="285"/>
        <v>0</v>
      </c>
      <c r="Y926" s="76">
        <f t="shared" si="281"/>
        <v>0</v>
      </c>
      <c r="Z926" s="91"/>
      <c r="AA926" s="91"/>
      <c r="AB926" s="91"/>
      <c r="AC926" s="91"/>
      <c r="AD926" s="91"/>
      <c r="AE926" s="91"/>
      <c r="AF926" s="91"/>
      <c r="AG926" s="91"/>
      <c r="AH926" s="91"/>
      <c r="AI926" s="91"/>
      <c r="AJ926" s="91"/>
      <c r="AK926" s="91"/>
      <c r="AL926" s="91"/>
      <c r="AM926" s="91"/>
    </row>
    <row r="927" spans="1:39" s="69" customFormat="1" ht="30.75" customHeight="1">
      <c r="A927" s="154">
        <v>98</v>
      </c>
      <c r="B927" s="189" t="s">
        <v>88</v>
      </c>
      <c r="C927" s="95" t="s">
        <v>89</v>
      </c>
      <c r="D927" s="93" t="s">
        <v>759</v>
      </c>
      <c r="E927" s="99">
        <v>31.33</v>
      </c>
      <c r="F927" s="144">
        <v>0</v>
      </c>
      <c r="G927" s="99">
        <f t="shared" si="282"/>
        <v>0</v>
      </c>
      <c r="H927" s="429">
        <v>44895</v>
      </c>
      <c r="I927" s="428"/>
      <c r="J927" s="144"/>
      <c r="K927" s="144"/>
      <c r="L927" s="154">
        <v>0</v>
      </c>
      <c r="M927" s="154">
        <v>602</v>
      </c>
      <c r="N927" s="215" t="s">
        <v>290</v>
      </c>
      <c r="O927" s="144">
        <f t="shared" si="283"/>
        <v>0</v>
      </c>
      <c r="P927" s="99">
        <f t="shared" si="284"/>
        <v>0</v>
      </c>
      <c r="Q927" s="198"/>
      <c r="R927" s="198"/>
      <c r="S927" s="104"/>
      <c r="T927" s="198"/>
      <c r="U927" s="198"/>
      <c r="V927" s="198"/>
      <c r="W927" s="144">
        <v>0</v>
      </c>
      <c r="X927" s="99">
        <f t="shared" si="285"/>
        <v>0</v>
      </c>
      <c r="Y927" s="76">
        <f t="shared" si="281"/>
        <v>0</v>
      </c>
      <c r="Z927" s="91"/>
      <c r="AA927" s="91"/>
      <c r="AB927" s="91"/>
      <c r="AC927" s="91"/>
      <c r="AD927" s="91"/>
      <c r="AE927" s="91"/>
      <c r="AF927" s="91"/>
      <c r="AG927" s="91"/>
      <c r="AH927" s="91"/>
      <c r="AI927" s="91"/>
      <c r="AJ927" s="91"/>
      <c r="AK927" s="91"/>
      <c r="AL927" s="91"/>
      <c r="AM927" s="91"/>
    </row>
    <row r="928" spans="1:39" s="69" customFormat="1" ht="30.75" customHeight="1">
      <c r="A928" s="154">
        <v>99</v>
      </c>
      <c r="B928" s="189" t="s">
        <v>90</v>
      </c>
      <c r="C928" s="95" t="s">
        <v>89</v>
      </c>
      <c r="D928" s="93" t="s">
        <v>315</v>
      </c>
      <c r="E928" s="99">
        <v>31.33</v>
      </c>
      <c r="F928" s="144">
        <v>0</v>
      </c>
      <c r="G928" s="99">
        <f t="shared" si="282"/>
        <v>0</v>
      </c>
      <c r="H928" s="429">
        <v>44712</v>
      </c>
      <c r="I928" s="428"/>
      <c r="J928" s="144"/>
      <c r="K928" s="144"/>
      <c r="L928" s="154">
        <v>0</v>
      </c>
      <c r="M928" s="154">
        <v>602</v>
      </c>
      <c r="N928" s="215" t="s">
        <v>290</v>
      </c>
      <c r="O928" s="144">
        <f t="shared" si="283"/>
        <v>0</v>
      </c>
      <c r="P928" s="99">
        <f t="shared" si="284"/>
        <v>0</v>
      </c>
      <c r="Q928" s="198"/>
      <c r="R928" s="198"/>
      <c r="S928" s="104"/>
      <c r="T928" s="198"/>
      <c r="U928" s="198"/>
      <c r="V928" s="198"/>
      <c r="W928" s="144">
        <v>0</v>
      </c>
      <c r="X928" s="99">
        <f t="shared" si="285"/>
        <v>0</v>
      </c>
      <c r="Y928" s="76">
        <f t="shared" si="281"/>
        <v>0</v>
      </c>
      <c r="Z928" s="91"/>
      <c r="AA928" s="91"/>
      <c r="AB928" s="91"/>
      <c r="AC928" s="91"/>
      <c r="AD928" s="91"/>
      <c r="AE928" s="91"/>
      <c r="AF928" s="91"/>
      <c r="AG928" s="91"/>
      <c r="AH928" s="91"/>
      <c r="AI928" s="91"/>
      <c r="AJ928" s="91"/>
      <c r="AK928" s="91"/>
      <c r="AL928" s="91"/>
      <c r="AM928" s="91"/>
    </row>
    <row r="929" spans="1:39" s="69" customFormat="1" ht="30.75" customHeight="1">
      <c r="A929" s="154">
        <v>100</v>
      </c>
      <c r="B929" s="189" t="s">
        <v>90</v>
      </c>
      <c r="C929" s="95" t="s">
        <v>89</v>
      </c>
      <c r="D929" s="93" t="s">
        <v>316</v>
      </c>
      <c r="E929" s="99">
        <v>31.33</v>
      </c>
      <c r="F929" s="144">
        <v>0</v>
      </c>
      <c r="G929" s="99">
        <f t="shared" si="282"/>
        <v>0</v>
      </c>
      <c r="H929" s="429">
        <v>44712</v>
      </c>
      <c r="I929" s="428"/>
      <c r="J929" s="144"/>
      <c r="K929" s="144"/>
      <c r="L929" s="154">
        <v>0</v>
      </c>
      <c r="M929" s="154">
        <v>602</v>
      </c>
      <c r="N929" s="215" t="s">
        <v>290</v>
      </c>
      <c r="O929" s="144">
        <f t="shared" si="283"/>
        <v>0</v>
      </c>
      <c r="P929" s="99">
        <f t="shared" si="284"/>
        <v>0</v>
      </c>
      <c r="Q929" s="198"/>
      <c r="R929" s="198"/>
      <c r="S929" s="104"/>
      <c r="T929" s="198"/>
      <c r="U929" s="198"/>
      <c r="V929" s="198"/>
      <c r="W929" s="144">
        <v>0</v>
      </c>
      <c r="X929" s="99">
        <f t="shared" si="285"/>
        <v>0</v>
      </c>
      <c r="Y929" s="76">
        <f t="shared" si="281"/>
        <v>0</v>
      </c>
      <c r="Z929" s="91"/>
      <c r="AA929" s="91"/>
      <c r="AB929" s="91"/>
      <c r="AC929" s="91"/>
      <c r="AD929" s="91"/>
      <c r="AE929" s="91"/>
      <c r="AF929" s="91"/>
      <c r="AG929" s="91"/>
      <c r="AH929" s="91"/>
      <c r="AI929" s="91"/>
      <c r="AJ929" s="91"/>
      <c r="AK929" s="91"/>
      <c r="AL929" s="91"/>
      <c r="AM929" s="91"/>
    </row>
    <row r="930" spans="1:39" s="69" customFormat="1" ht="30.75" customHeight="1">
      <c r="A930" s="154">
        <v>101</v>
      </c>
      <c r="B930" s="189" t="s">
        <v>90</v>
      </c>
      <c r="C930" s="95" t="s">
        <v>89</v>
      </c>
      <c r="D930" s="93" t="s">
        <v>760</v>
      </c>
      <c r="E930" s="99">
        <v>31.33</v>
      </c>
      <c r="F930" s="144">
        <v>4740</v>
      </c>
      <c r="G930" s="99">
        <f t="shared" si="282"/>
        <v>148504.19999999998</v>
      </c>
      <c r="H930" s="429">
        <v>44895</v>
      </c>
      <c r="I930" s="428"/>
      <c r="J930" s="144"/>
      <c r="K930" s="144"/>
      <c r="L930" s="154">
        <v>0</v>
      </c>
      <c r="M930" s="154">
        <v>602</v>
      </c>
      <c r="N930" s="215" t="s">
        <v>290</v>
      </c>
      <c r="O930" s="144">
        <f t="shared" si="283"/>
        <v>940</v>
      </c>
      <c r="P930" s="99">
        <f t="shared" si="284"/>
        <v>29450.199999999997</v>
      </c>
      <c r="Q930" s="198"/>
      <c r="R930" s="198"/>
      <c r="S930" s="104"/>
      <c r="T930" s="198"/>
      <c r="U930" s="198"/>
      <c r="V930" s="198"/>
      <c r="W930" s="144">
        <v>3800</v>
      </c>
      <c r="X930" s="99">
        <f t="shared" si="285"/>
        <v>119054</v>
      </c>
      <c r="Y930" s="76">
        <f t="shared" si="281"/>
        <v>0</v>
      </c>
      <c r="Z930" s="91"/>
      <c r="AA930" s="91"/>
      <c r="AB930" s="91"/>
      <c r="AC930" s="91"/>
      <c r="AD930" s="91"/>
      <c r="AE930" s="91"/>
      <c r="AF930" s="91"/>
      <c r="AG930" s="91"/>
      <c r="AH930" s="91"/>
      <c r="AI930" s="91"/>
      <c r="AJ930" s="91"/>
      <c r="AK930" s="91"/>
      <c r="AL930" s="91"/>
      <c r="AM930" s="91"/>
    </row>
    <row r="931" spans="1:39" s="69" customFormat="1" ht="30.75" customHeight="1">
      <c r="A931" s="154">
        <v>102</v>
      </c>
      <c r="B931" s="189" t="s">
        <v>90</v>
      </c>
      <c r="C931" s="95" t="s">
        <v>89</v>
      </c>
      <c r="D931" s="93" t="s">
        <v>761</v>
      </c>
      <c r="E931" s="99">
        <v>31.33</v>
      </c>
      <c r="F931" s="144">
        <v>3960</v>
      </c>
      <c r="G931" s="99">
        <f t="shared" si="282"/>
        <v>124066.79999999999</v>
      </c>
      <c r="H931" s="429">
        <v>44895</v>
      </c>
      <c r="I931" s="428"/>
      <c r="J931" s="144"/>
      <c r="K931" s="144"/>
      <c r="L931" s="154">
        <v>0</v>
      </c>
      <c r="M931" s="154">
        <v>602</v>
      </c>
      <c r="N931" s="215" t="s">
        <v>290</v>
      </c>
      <c r="O931" s="144">
        <f t="shared" si="283"/>
        <v>1815</v>
      </c>
      <c r="P931" s="99">
        <f t="shared" si="284"/>
        <v>56863.95</v>
      </c>
      <c r="Q931" s="198"/>
      <c r="R931" s="198"/>
      <c r="S931" s="104"/>
      <c r="T931" s="198"/>
      <c r="U931" s="198"/>
      <c r="V931" s="198"/>
      <c r="W931" s="144">
        <v>2145</v>
      </c>
      <c r="X931" s="99">
        <f t="shared" si="285"/>
        <v>67202.849999999991</v>
      </c>
      <c r="Y931" s="76">
        <f t="shared" si="281"/>
        <v>0</v>
      </c>
      <c r="Z931" s="91"/>
      <c r="AA931" s="91"/>
      <c r="AB931" s="91"/>
      <c r="AC931" s="91"/>
      <c r="AD931" s="91"/>
      <c r="AE931" s="91"/>
      <c r="AF931" s="91"/>
      <c r="AG931" s="91"/>
      <c r="AH931" s="91"/>
      <c r="AI931" s="91"/>
      <c r="AJ931" s="91"/>
      <c r="AK931" s="91"/>
      <c r="AL931" s="91"/>
      <c r="AM931" s="91"/>
    </row>
    <row r="932" spans="1:39" s="69" customFormat="1" ht="30.75" customHeight="1">
      <c r="A932" s="154">
        <v>103</v>
      </c>
      <c r="B932" s="189" t="s">
        <v>163</v>
      </c>
      <c r="C932" s="95" t="s">
        <v>89</v>
      </c>
      <c r="D932" s="93" t="s">
        <v>317</v>
      </c>
      <c r="E932" s="99">
        <v>31.33</v>
      </c>
      <c r="F932" s="144">
        <v>0</v>
      </c>
      <c r="G932" s="99">
        <f t="shared" si="282"/>
        <v>0</v>
      </c>
      <c r="H932" s="429">
        <v>44712</v>
      </c>
      <c r="I932" s="428"/>
      <c r="J932" s="144"/>
      <c r="K932" s="144"/>
      <c r="L932" s="154">
        <v>0</v>
      </c>
      <c r="M932" s="154">
        <v>602</v>
      </c>
      <c r="N932" s="215" t="s">
        <v>290</v>
      </c>
      <c r="O932" s="144">
        <f t="shared" si="283"/>
        <v>0</v>
      </c>
      <c r="P932" s="99">
        <f t="shared" si="284"/>
        <v>0</v>
      </c>
      <c r="Q932" s="198"/>
      <c r="R932" s="198"/>
      <c r="S932" s="104"/>
      <c r="T932" s="198"/>
      <c r="U932" s="198"/>
      <c r="V932" s="198"/>
      <c r="W932" s="144">
        <v>0</v>
      </c>
      <c r="X932" s="99">
        <f t="shared" si="285"/>
        <v>0</v>
      </c>
      <c r="Y932" s="76">
        <f t="shared" si="281"/>
        <v>0</v>
      </c>
      <c r="Z932" s="91"/>
      <c r="AA932" s="91"/>
      <c r="AB932" s="91"/>
      <c r="AC932" s="91"/>
      <c r="AD932" s="91"/>
      <c r="AE932" s="91"/>
      <c r="AF932" s="91"/>
      <c r="AG932" s="91"/>
      <c r="AH932" s="91"/>
      <c r="AI932" s="91"/>
      <c r="AJ932" s="91"/>
      <c r="AK932" s="91"/>
      <c r="AL932" s="91"/>
      <c r="AM932" s="91"/>
    </row>
    <row r="933" spans="1:39" s="69" customFormat="1" ht="30.75" customHeight="1">
      <c r="A933" s="154">
        <v>104</v>
      </c>
      <c r="B933" s="189" t="s">
        <v>163</v>
      </c>
      <c r="C933" s="95" t="s">
        <v>89</v>
      </c>
      <c r="D933" s="93" t="s">
        <v>318</v>
      </c>
      <c r="E933" s="99">
        <v>31.33</v>
      </c>
      <c r="F933" s="144">
        <v>535</v>
      </c>
      <c r="G933" s="99">
        <f t="shared" si="282"/>
        <v>16761.55</v>
      </c>
      <c r="H933" s="429">
        <v>44712</v>
      </c>
      <c r="I933" s="428"/>
      <c r="J933" s="144"/>
      <c r="K933" s="144"/>
      <c r="L933" s="154">
        <v>0</v>
      </c>
      <c r="M933" s="154">
        <v>602</v>
      </c>
      <c r="N933" s="215" t="s">
        <v>290</v>
      </c>
      <c r="O933" s="144">
        <f t="shared" si="283"/>
        <v>535</v>
      </c>
      <c r="P933" s="99">
        <f t="shared" si="284"/>
        <v>16761.55</v>
      </c>
      <c r="Q933" s="198"/>
      <c r="R933" s="198"/>
      <c r="S933" s="104"/>
      <c r="T933" s="198"/>
      <c r="U933" s="198"/>
      <c r="V933" s="198"/>
      <c r="W933" s="144">
        <v>0</v>
      </c>
      <c r="X933" s="99">
        <f t="shared" si="285"/>
        <v>0</v>
      </c>
      <c r="Y933" s="76">
        <f t="shared" si="281"/>
        <v>0</v>
      </c>
      <c r="Z933" s="91"/>
      <c r="AA933" s="91"/>
      <c r="AB933" s="91"/>
      <c r="AC933" s="91"/>
      <c r="AD933" s="91"/>
      <c r="AE933" s="91"/>
      <c r="AF933" s="91"/>
      <c r="AG933" s="91"/>
      <c r="AH933" s="91"/>
      <c r="AI933" s="91"/>
      <c r="AJ933" s="91"/>
      <c r="AK933" s="91"/>
      <c r="AL933" s="91"/>
      <c r="AM933" s="91"/>
    </row>
    <row r="934" spans="1:39" s="69" customFormat="1" ht="30.75" customHeight="1">
      <c r="A934" s="154">
        <v>105</v>
      </c>
      <c r="B934" s="189" t="s">
        <v>163</v>
      </c>
      <c r="C934" s="95" t="s">
        <v>89</v>
      </c>
      <c r="D934" s="93" t="s">
        <v>762</v>
      </c>
      <c r="E934" s="99">
        <v>31.33</v>
      </c>
      <c r="F934" s="144">
        <v>4580</v>
      </c>
      <c r="G934" s="99">
        <f t="shared" si="282"/>
        <v>143491.4</v>
      </c>
      <c r="H934" s="429">
        <v>44895</v>
      </c>
      <c r="I934" s="428"/>
      <c r="J934" s="144"/>
      <c r="K934" s="144"/>
      <c r="L934" s="154">
        <v>0</v>
      </c>
      <c r="M934" s="154">
        <v>602</v>
      </c>
      <c r="N934" s="215" t="s">
        <v>290</v>
      </c>
      <c r="O934" s="144">
        <f t="shared" si="283"/>
        <v>1070</v>
      </c>
      <c r="P934" s="99">
        <f t="shared" si="284"/>
        <v>33523.1</v>
      </c>
      <c r="Q934" s="198"/>
      <c r="R934" s="198"/>
      <c r="S934" s="104"/>
      <c r="T934" s="198"/>
      <c r="U934" s="198"/>
      <c r="V934" s="198"/>
      <c r="W934" s="144">
        <v>3510</v>
      </c>
      <c r="X934" s="99">
        <f t="shared" si="285"/>
        <v>109968.29999999999</v>
      </c>
      <c r="Y934" s="76">
        <f t="shared" si="281"/>
        <v>0</v>
      </c>
      <c r="Z934" s="91"/>
      <c r="AA934" s="91"/>
      <c r="AB934" s="91"/>
      <c r="AC934" s="91"/>
      <c r="AD934" s="91"/>
      <c r="AE934" s="91"/>
      <c r="AF934" s="91"/>
      <c r="AG934" s="91"/>
      <c r="AH934" s="91"/>
      <c r="AI934" s="91"/>
      <c r="AJ934" s="91"/>
      <c r="AK934" s="91"/>
      <c r="AL934" s="91"/>
      <c r="AM934" s="91"/>
    </row>
    <row r="935" spans="1:39" s="69" customFormat="1" ht="30.75" customHeight="1">
      <c r="A935" s="154">
        <v>106</v>
      </c>
      <c r="B935" s="189" t="s">
        <v>163</v>
      </c>
      <c r="C935" s="95" t="s">
        <v>89</v>
      </c>
      <c r="D935" s="93" t="s">
        <v>763</v>
      </c>
      <c r="E935" s="99">
        <v>31.33</v>
      </c>
      <c r="F935" s="144">
        <v>4030</v>
      </c>
      <c r="G935" s="99">
        <f t="shared" si="282"/>
        <v>126259.9</v>
      </c>
      <c r="H935" s="429">
        <v>44895</v>
      </c>
      <c r="I935" s="428"/>
      <c r="J935" s="144"/>
      <c r="K935" s="144"/>
      <c r="L935" s="154">
        <v>0</v>
      </c>
      <c r="M935" s="154">
        <v>602</v>
      </c>
      <c r="N935" s="215" t="s">
        <v>290</v>
      </c>
      <c r="O935" s="144">
        <f t="shared" si="283"/>
        <v>400</v>
      </c>
      <c r="P935" s="99">
        <f t="shared" si="284"/>
        <v>12532</v>
      </c>
      <c r="Q935" s="198"/>
      <c r="R935" s="198"/>
      <c r="S935" s="104"/>
      <c r="T935" s="198"/>
      <c r="U935" s="198"/>
      <c r="V935" s="198"/>
      <c r="W935" s="144">
        <v>3630</v>
      </c>
      <c r="X935" s="99">
        <f t="shared" si="285"/>
        <v>113727.9</v>
      </c>
      <c r="Y935" s="76">
        <f t="shared" si="281"/>
        <v>0</v>
      </c>
      <c r="Z935" s="91"/>
      <c r="AA935" s="91"/>
      <c r="AB935" s="91"/>
      <c r="AC935" s="91"/>
      <c r="AD935" s="91"/>
      <c r="AE935" s="91"/>
      <c r="AF935" s="91"/>
      <c r="AG935" s="91"/>
      <c r="AH935" s="91"/>
      <c r="AI935" s="91"/>
      <c r="AJ935" s="91"/>
      <c r="AK935" s="91"/>
      <c r="AL935" s="91"/>
      <c r="AM935" s="91"/>
    </row>
    <row r="936" spans="1:39" s="69" customFormat="1" ht="30.75" customHeight="1">
      <c r="A936" s="154">
        <v>107</v>
      </c>
      <c r="B936" s="189" t="s">
        <v>163</v>
      </c>
      <c r="C936" s="95" t="s">
        <v>89</v>
      </c>
      <c r="D936" s="93" t="s">
        <v>764</v>
      </c>
      <c r="E936" s="99">
        <v>31.33</v>
      </c>
      <c r="F936" s="144">
        <v>4910</v>
      </c>
      <c r="G936" s="99">
        <f t="shared" si="282"/>
        <v>153830.29999999999</v>
      </c>
      <c r="H936" s="429">
        <v>44895</v>
      </c>
      <c r="I936" s="428"/>
      <c r="J936" s="144"/>
      <c r="K936" s="144"/>
      <c r="L936" s="154">
        <v>0</v>
      </c>
      <c r="M936" s="154">
        <v>602</v>
      </c>
      <c r="N936" s="215" t="s">
        <v>290</v>
      </c>
      <c r="O936" s="144">
        <f t="shared" si="283"/>
        <v>1395</v>
      </c>
      <c r="P936" s="99">
        <f t="shared" si="284"/>
        <v>43705.35</v>
      </c>
      <c r="Q936" s="198"/>
      <c r="R936" s="198"/>
      <c r="S936" s="104"/>
      <c r="T936" s="198"/>
      <c r="U936" s="198"/>
      <c r="V936" s="198"/>
      <c r="W936" s="144">
        <v>3515</v>
      </c>
      <c r="X936" s="99">
        <f t="shared" si="285"/>
        <v>110124.95</v>
      </c>
      <c r="Y936" s="76">
        <f t="shared" si="281"/>
        <v>0</v>
      </c>
      <c r="Z936" s="91"/>
      <c r="AA936" s="91"/>
      <c r="AB936" s="91"/>
      <c r="AC936" s="91"/>
      <c r="AD936" s="91"/>
      <c r="AE936" s="91"/>
      <c r="AF936" s="91"/>
      <c r="AG936" s="91"/>
      <c r="AH936" s="91"/>
      <c r="AI936" s="91"/>
      <c r="AJ936" s="91"/>
      <c r="AK936" s="91"/>
      <c r="AL936" s="91"/>
      <c r="AM936" s="91"/>
    </row>
    <row r="937" spans="1:39" s="69" customFormat="1" ht="30.75" customHeight="1">
      <c r="A937" s="154">
        <v>108</v>
      </c>
      <c r="B937" s="189" t="s">
        <v>163</v>
      </c>
      <c r="C937" s="95" t="s">
        <v>89</v>
      </c>
      <c r="D937" s="93" t="s">
        <v>765</v>
      </c>
      <c r="E937" s="99">
        <v>31.33</v>
      </c>
      <c r="F937" s="144">
        <v>560</v>
      </c>
      <c r="G937" s="99">
        <f t="shared" si="282"/>
        <v>17544.8</v>
      </c>
      <c r="H937" s="429">
        <v>44895</v>
      </c>
      <c r="I937" s="428"/>
      <c r="J937" s="144"/>
      <c r="K937" s="144"/>
      <c r="L937" s="154">
        <v>0</v>
      </c>
      <c r="M937" s="154">
        <v>602</v>
      </c>
      <c r="N937" s="215" t="s">
        <v>290</v>
      </c>
      <c r="O937" s="144">
        <f t="shared" si="283"/>
        <v>560</v>
      </c>
      <c r="P937" s="99">
        <f t="shared" si="284"/>
        <v>17544.8</v>
      </c>
      <c r="Q937" s="198"/>
      <c r="R937" s="198"/>
      <c r="S937" s="104"/>
      <c r="T937" s="198"/>
      <c r="U937" s="198"/>
      <c r="V937" s="198"/>
      <c r="W937" s="144">
        <v>0</v>
      </c>
      <c r="X937" s="99">
        <f t="shared" si="285"/>
        <v>0</v>
      </c>
      <c r="Y937" s="76">
        <f t="shared" si="281"/>
        <v>0</v>
      </c>
      <c r="Z937" s="91"/>
      <c r="AA937" s="91"/>
      <c r="AB937" s="91"/>
      <c r="AC937" s="91"/>
      <c r="AD937" s="91"/>
      <c r="AE937" s="91"/>
      <c r="AF937" s="91"/>
      <c r="AG937" s="91"/>
      <c r="AH937" s="91"/>
      <c r="AI937" s="91"/>
      <c r="AJ937" s="91"/>
      <c r="AK937" s="91"/>
      <c r="AL937" s="91"/>
      <c r="AM937" s="91"/>
    </row>
    <row r="938" spans="1:39" s="69" customFormat="1" ht="30.75" customHeight="1">
      <c r="A938" s="154">
        <v>109</v>
      </c>
      <c r="B938" s="189" t="s">
        <v>106</v>
      </c>
      <c r="C938" s="95" t="s">
        <v>89</v>
      </c>
      <c r="D938" s="93" t="s">
        <v>766</v>
      </c>
      <c r="E938" s="99">
        <v>48.15</v>
      </c>
      <c r="F938" s="144">
        <v>10345</v>
      </c>
      <c r="G938" s="99">
        <f t="shared" si="282"/>
        <v>498111.75</v>
      </c>
      <c r="H938" s="215" t="s">
        <v>690</v>
      </c>
      <c r="I938" s="428"/>
      <c r="J938" s="144"/>
      <c r="K938" s="144"/>
      <c r="L938" s="154">
        <v>0</v>
      </c>
      <c r="M938" s="154">
        <v>601</v>
      </c>
      <c r="N938" s="215" t="s">
        <v>283</v>
      </c>
      <c r="O938" s="144">
        <f t="shared" si="283"/>
        <v>2250</v>
      </c>
      <c r="P938" s="99">
        <f t="shared" si="284"/>
        <v>108337.5</v>
      </c>
      <c r="Q938" s="198"/>
      <c r="R938" s="198"/>
      <c r="S938" s="104"/>
      <c r="T938" s="198"/>
      <c r="U938" s="198"/>
      <c r="V938" s="198"/>
      <c r="W938" s="144">
        <v>8095</v>
      </c>
      <c r="X938" s="99">
        <f t="shared" si="285"/>
        <v>389774.25</v>
      </c>
      <c r="Y938" s="76">
        <f t="shared" si="281"/>
        <v>0</v>
      </c>
      <c r="Z938" s="91"/>
      <c r="AA938" s="91"/>
      <c r="AB938" s="91"/>
      <c r="AC938" s="91"/>
      <c r="AD938" s="91"/>
      <c r="AE938" s="91"/>
      <c r="AF938" s="91"/>
      <c r="AG938" s="91"/>
      <c r="AH938" s="91"/>
      <c r="AI938" s="91"/>
      <c r="AJ938" s="91"/>
      <c r="AK938" s="91"/>
      <c r="AL938" s="91"/>
      <c r="AM938" s="91"/>
    </row>
    <row r="939" spans="1:39" s="69" customFormat="1" ht="73.5" customHeight="1">
      <c r="A939" s="154">
        <v>110</v>
      </c>
      <c r="B939" s="189" t="s">
        <v>319</v>
      </c>
      <c r="C939" s="95" t="s">
        <v>89</v>
      </c>
      <c r="D939" s="93" t="s">
        <v>320</v>
      </c>
      <c r="E939" s="99">
        <v>48.15</v>
      </c>
      <c r="F939" s="144">
        <v>4105</v>
      </c>
      <c r="G939" s="99">
        <f t="shared" si="282"/>
        <v>197655.75</v>
      </c>
      <c r="H939" s="215" t="s">
        <v>289</v>
      </c>
      <c r="I939" s="428"/>
      <c r="J939" s="144"/>
      <c r="K939" s="144"/>
      <c r="L939" s="154">
        <v>0</v>
      </c>
      <c r="M939" s="154">
        <v>601</v>
      </c>
      <c r="N939" s="215" t="s">
        <v>283</v>
      </c>
      <c r="O939" s="144">
        <f t="shared" si="283"/>
        <v>0</v>
      </c>
      <c r="P939" s="99">
        <f t="shared" si="284"/>
        <v>0</v>
      </c>
      <c r="Q939" s="198"/>
      <c r="R939" s="198"/>
      <c r="S939" s="104"/>
      <c r="T939" s="198"/>
      <c r="U939" s="198"/>
      <c r="V939" s="198"/>
      <c r="W939" s="144">
        <v>4105</v>
      </c>
      <c r="X939" s="99">
        <f t="shared" si="285"/>
        <v>197655.75</v>
      </c>
      <c r="Y939" s="76">
        <f t="shared" si="281"/>
        <v>0</v>
      </c>
      <c r="Z939" s="91"/>
      <c r="AA939" s="91"/>
      <c r="AB939" s="91"/>
      <c r="AC939" s="91"/>
      <c r="AD939" s="91"/>
      <c r="AE939" s="91"/>
      <c r="AF939" s="91"/>
      <c r="AG939" s="91"/>
      <c r="AH939" s="91"/>
      <c r="AI939" s="91"/>
      <c r="AJ939" s="91"/>
      <c r="AK939" s="91"/>
      <c r="AL939" s="91"/>
      <c r="AM939" s="91"/>
    </row>
    <row r="940" spans="1:39" s="69" customFormat="1" ht="73.5" customHeight="1">
      <c r="A940" s="154">
        <v>111</v>
      </c>
      <c r="B940" s="189" t="s">
        <v>319</v>
      </c>
      <c r="C940" s="95" t="s">
        <v>89</v>
      </c>
      <c r="D940" s="93" t="s">
        <v>767</v>
      </c>
      <c r="E940" s="99">
        <v>48.15</v>
      </c>
      <c r="F940" s="144">
        <v>15100</v>
      </c>
      <c r="G940" s="99">
        <f t="shared" si="282"/>
        <v>727065</v>
      </c>
      <c r="H940" s="215" t="s">
        <v>768</v>
      </c>
      <c r="I940" s="428"/>
      <c r="J940" s="144"/>
      <c r="K940" s="144"/>
      <c r="L940" s="154">
        <v>0</v>
      </c>
      <c r="M940" s="154">
        <v>601</v>
      </c>
      <c r="N940" s="215" t="s">
        <v>283</v>
      </c>
      <c r="O940" s="144">
        <f t="shared" si="283"/>
        <v>0</v>
      </c>
      <c r="P940" s="99">
        <f t="shared" si="284"/>
        <v>0</v>
      </c>
      <c r="Q940" s="198"/>
      <c r="R940" s="198"/>
      <c r="S940" s="104"/>
      <c r="T940" s="198"/>
      <c r="U940" s="198"/>
      <c r="V940" s="198"/>
      <c r="W940" s="144">
        <v>15100</v>
      </c>
      <c r="X940" s="99">
        <f t="shared" si="285"/>
        <v>727065</v>
      </c>
      <c r="Y940" s="76">
        <f t="shared" si="281"/>
        <v>0</v>
      </c>
      <c r="Z940" s="91"/>
      <c r="AA940" s="91"/>
      <c r="AB940" s="91"/>
      <c r="AC940" s="91"/>
      <c r="AD940" s="91"/>
      <c r="AE940" s="91"/>
      <c r="AF940" s="91"/>
      <c r="AG940" s="91"/>
      <c r="AH940" s="91"/>
      <c r="AI940" s="91"/>
      <c r="AJ940" s="91"/>
      <c r="AK940" s="91"/>
      <c r="AL940" s="91"/>
      <c r="AM940" s="91"/>
    </row>
    <row r="941" spans="1:39" s="69" customFormat="1" ht="73.5" customHeight="1">
      <c r="A941" s="154">
        <v>112</v>
      </c>
      <c r="B941" s="189" t="s">
        <v>319</v>
      </c>
      <c r="C941" s="95" t="s">
        <v>89</v>
      </c>
      <c r="D941" s="93" t="s">
        <v>769</v>
      </c>
      <c r="E941" s="99">
        <v>48.15</v>
      </c>
      <c r="F941" s="144">
        <v>0</v>
      </c>
      <c r="G941" s="99">
        <f t="shared" si="282"/>
        <v>0</v>
      </c>
      <c r="H941" s="215" t="s">
        <v>282</v>
      </c>
      <c r="I941" s="428"/>
      <c r="J941" s="144"/>
      <c r="K941" s="144"/>
      <c r="L941" s="154">
        <v>0</v>
      </c>
      <c r="M941" s="154">
        <v>601</v>
      </c>
      <c r="N941" s="215" t="s">
        <v>283</v>
      </c>
      <c r="O941" s="144">
        <f t="shared" si="283"/>
        <v>0</v>
      </c>
      <c r="P941" s="99">
        <f t="shared" si="284"/>
        <v>0</v>
      </c>
      <c r="Q941" s="198"/>
      <c r="R941" s="198"/>
      <c r="S941" s="104"/>
      <c r="T941" s="198"/>
      <c r="U941" s="198"/>
      <c r="V941" s="198"/>
      <c r="W941" s="144">
        <v>0</v>
      </c>
      <c r="X941" s="99">
        <f t="shared" si="285"/>
        <v>0</v>
      </c>
      <c r="Y941" s="76">
        <f t="shared" si="281"/>
        <v>0</v>
      </c>
      <c r="Z941" s="91"/>
      <c r="AA941" s="91"/>
      <c r="AB941" s="91"/>
      <c r="AC941" s="91"/>
      <c r="AD941" s="91"/>
      <c r="AE941" s="91"/>
      <c r="AF941" s="91"/>
      <c r="AG941" s="91"/>
      <c r="AH941" s="91"/>
      <c r="AI941" s="91"/>
      <c r="AJ941" s="91"/>
      <c r="AK941" s="91"/>
      <c r="AL941" s="91"/>
      <c r="AM941" s="91"/>
    </row>
    <row r="942" spans="1:39" s="69" customFormat="1" ht="57" customHeight="1">
      <c r="A942" s="154">
        <v>113</v>
      </c>
      <c r="B942" s="189" t="s">
        <v>91</v>
      </c>
      <c r="C942" s="95" t="s">
        <v>89</v>
      </c>
      <c r="D942" s="93" t="s">
        <v>770</v>
      </c>
      <c r="E942" s="99">
        <v>38.520000000000003</v>
      </c>
      <c r="F942" s="144">
        <v>0</v>
      </c>
      <c r="G942" s="99">
        <f t="shared" si="282"/>
        <v>0</v>
      </c>
      <c r="H942" s="215" t="s">
        <v>388</v>
      </c>
      <c r="I942" s="428"/>
      <c r="J942" s="144"/>
      <c r="K942" s="144"/>
      <c r="L942" s="154">
        <v>0</v>
      </c>
      <c r="M942" s="154" t="s">
        <v>673</v>
      </c>
      <c r="N942" s="215" t="s">
        <v>674</v>
      </c>
      <c r="O942" s="144">
        <f t="shared" si="283"/>
        <v>0</v>
      </c>
      <c r="P942" s="99">
        <f t="shared" si="284"/>
        <v>0</v>
      </c>
      <c r="Q942" s="198"/>
      <c r="R942" s="198"/>
      <c r="S942" s="104"/>
      <c r="T942" s="198"/>
      <c r="U942" s="198"/>
      <c r="V942" s="198"/>
      <c r="W942" s="144">
        <v>0</v>
      </c>
      <c r="X942" s="99">
        <f t="shared" si="285"/>
        <v>0</v>
      </c>
      <c r="Y942" s="76">
        <f t="shared" si="281"/>
        <v>0</v>
      </c>
      <c r="Z942" s="91"/>
      <c r="AA942" s="91"/>
      <c r="AB942" s="91"/>
      <c r="AC942" s="91"/>
      <c r="AD942" s="91"/>
      <c r="AE942" s="91"/>
      <c r="AF942" s="91"/>
      <c r="AG942" s="91"/>
      <c r="AH942" s="91"/>
      <c r="AI942" s="91"/>
      <c r="AJ942" s="91"/>
      <c r="AK942" s="91"/>
      <c r="AL942" s="91"/>
      <c r="AM942" s="91"/>
    </row>
    <row r="943" spans="1:39" s="69" customFormat="1" ht="57" customHeight="1">
      <c r="A943" s="154">
        <v>114</v>
      </c>
      <c r="B943" s="189" t="s">
        <v>91</v>
      </c>
      <c r="C943" s="95" t="s">
        <v>89</v>
      </c>
      <c r="D943" s="93" t="s">
        <v>770</v>
      </c>
      <c r="E943" s="99">
        <v>39.58</v>
      </c>
      <c r="F943" s="144">
        <v>1105</v>
      </c>
      <c r="G943" s="99">
        <f t="shared" si="282"/>
        <v>43735.9</v>
      </c>
      <c r="H943" s="215" t="s">
        <v>388</v>
      </c>
      <c r="I943" s="428"/>
      <c r="J943" s="144"/>
      <c r="K943" s="144"/>
      <c r="L943" s="154">
        <v>0</v>
      </c>
      <c r="M943" s="154" t="s">
        <v>677</v>
      </c>
      <c r="N943" s="215" t="s">
        <v>678</v>
      </c>
      <c r="O943" s="144">
        <f t="shared" si="283"/>
        <v>1105</v>
      </c>
      <c r="P943" s="99">
        <f t="shared" si="284"/>
        <v>43735.9</v>
      </c>
      <c r="Q943" s="198"/>
      <c r="R943" s="198"/>
      <c r="S943" s="104"/>
      <c r="T943" s="198"/>
      <c r="U943" s="198"/>
      <c r="V943" s="198"/>
      <c r="W943" s="144">
        <v>0</v>
      </c>
      <c r="X943" s="99">
        <f t="shared" si="285"/>
        <v>0</v>
      </c>
      <c r="Y943" s="76">
        <f t="shared" si="281"/>
        <v>0</v>
      </c>
      <c r="Z943" s="91"/>
      <c r="AA943" s="91"/>
      <c r="AB943" s="91"/>
      <c r="AC943" s="91"/>
      <c r="AD943" s="91"/>
      <c r="AE943" s="91"/>
      <c r="AF943" s="91"/>
      <c r="AG943" s="91"/>
      <c r="AH943" s="91"/>
      <c r="AI943" s="91"/>
      <c r="AJ943" s="91"/>
      <c r="AK943" s="91"/>
      <c r="AL943" s="91"/>
      <c r="AM943" s="91"/>
    </row>
    <row r="944" spans="1:39" s="69" customFormat="1" ht="57" customHeight="1">
      <c r="A944" s="154">
        <v>115</v>
      </c>
      <c r="B944" s="189" t="s">
        <v>91</v>
      </c>
      <c r="C944" s="95" t="s">
        <v>89</v>
      </c>
      <c r="D944" s="93" t="s">
        <v>771</v>
      </c>
      <c r="E944" s="99">
        <v>40.090000000000003</v>
      </c>
      <c r="F944" s="144">
        <v>7840</v>
      </c>
      <c r="G944" s="99">
        <f t="shared" si="282"/>
        <v>314305.60000000003</v>
      </c>
      <c r="H944" s="215" t="s">
        <v>772</v>
      </c>
      <c r="I944" s="428"/>
      <c r="J944" s="144"/>
      <c r="K944" s="144"/>
      <c r="L944" s="154">
        <v>0</v>
      </c>
      <c r="M944" s="154" t="s">
        <v>773</v>
      </c>
      <c r="N944" s="215" t="s">
        <v>774</v>
      </c>
      <c r="O944" s="144">
        <f t="shared" si="283"/>
        <v>1250</v>
      </c>
      <c r="P944" s="99">
        <f t="shared" si="284"/>
        <v>50112.500000000007</v>
      </c>
      <c r="Q944" s="198"/>
      <c r="R944" s="198"/>
      <c r="S944" s="104"/>
      <c r="T944" s="198"/>
      <c r="U944" s="198"/>
      <c r="V944" s="198"/>
      <c r="W944" s="144">
        <v>6590</v>
      </c>
      <c r="X944" s="99">
        <f t="shared" si="285"/>
        <v>264193.10000000003</v>
      </c>
      <c r="Y944" s="76">
        <f t="shared" si="281"/>
        <v>0</v>
      </c>
      <c r="Z944" s="91"/>
      <c r="AA944" s="91"/>
      <c r="AB944" s="91"/>
      <c r="AC944" s="91"/>
      <c r="AD944" s="91"/>
      <c r="AE944" s="91"/>
      <c r="AF944" s="91"/>
      <c r="AG944" s="91"/>
      <c r="AH944" s="91"/>
      <c r="AI944" s="91"/>
      <c r="AJ944" s="91"/>
      <c r="AK944" s="91"/>
      <c r="AL944" s="91"/>
      <c r="AM944" s="91"/>
    </row>
    <row r="945" spans="1:39" s="69" customFormat="1" ht="73.5" customHeight="1">
      <c r="A945" s="154">
        <v>116</v>
      </c>
      <c r="B945" s="189" t="s">
        <v>775</v>
      </c>
      <c r="C945" s="95" t="s">
        <v>89</v>
      </c>
      <c r="D945" s="93" t="s">
        <v>776</v>
      </c>
      <c r="E945" s="99">
        <v>38.520000000000003</v>
      </c>
      <c r="F945" s="144">
        <v>2330</v>
      </c>
      <c r="G945" s="99">
        <f t="shared" si="282"/>
        <v>89751.6</v>
      </c>
      <c r="H945" s="215" t="s">
        <v>388</v>
      </c>
      <c r="I945" s="428"/>
      <c r="J945" s="144"/>
      <c r="K945" s="144"/>
      <c r="L945" s="154">
        <v>0</v>
      </c>
      <c r="M945" s="154" t="s">
        <v>673</v>
      </c>
      <c r="N945" s="215" t="s">
        <v>674</v>
      </c>
      <c r="O945" s="144">
        <f t="shared" si="283"/>
        <v>2330</v>
      </c>
      <c r="P945" s="99">
        <f t="shared" si="284"/>
        <v>89751.6</v>
      </c>
      <c r="Q945" s="198"/>
      <c r="R945" s="198"/>
      <c r="S945" s="104"/>
      <c r="T945" s="198"/>
      <c r="U945" s="198"/>
      <c r="V945" s="198"/>
      <c r="W945" s="144">
        <v>0</v>
      </c>
      <c r="X945" s="99">
        <f t="shared" si="285"/>
        <v>0</v>
      </c>
      <c r="Y945" s="76">
        <f t="shared" si="281"/>
        <v>0</v>
      </c>
      <c r="Z945" s="91"/>
      <c r="AA945" s="91"/>
      <c r="AB945" s="91"/>
      <c r="AC945" s="91"/>
      <c r="AD945" s="91"/>
      <c r="AE945" s="91"/>
      <c r="AF945" s="91"/>
      <c r="AG945" s="91"/>
      <c r="AH945" s="91"/>
      <c r="AI945" s="91"/>
      <c r="AJ945" s="91"/>
      <c r="AK945" s="91"/>
      <c r="AL945" s="91"/>
      <c r="AM945" s="91"/>
    </row>
    <row r="946" spans="1:39" s="69" customFormat="1" ht="73.5" customHeight="1">
      <c r="A946" s="154">
        <v>117</v>
      </c>
      <c r="B946" s="189" t="s">
        <v>775</v>
      </c>
      <c r="C946" s="95" t="s">
        <v>89</v>
      </c>
      <c r="D946" s="93" t="s">
        <v>777</v>
      </c>
      <c r="E946" s="99">
        <v>39.58</v>
      </c>
      <c r="F946" s="144">
        <v>0</v>
      </c>
      <c r="G946" s="99">
        <f t="shared" si="282"/>
        <v>0</v>
      </c>
      <c r="H946" s="215" t="s">
        <v>778</v>
      </c>
      <c r="I946" s="428"/>
      <c r="J946" s="144"/>
      <c r="K946" s="144"/>
      <c r="L946" s="154">
        <v>0</v>
      </c>
      <c r="M946" s="154" t="s">
        <v>677</v>
      </c>
      <c r="N946" s="215" t="s">
        <v>678</v>
      </c>
      <c r="O946" s="144">
        <f t="shared" si="283"/>
        <v>0</v>
      </c>
      <c r="P946" s="99">
        <f t="shared" si="284"/>
        <v>0</v>
      </c>
      <c r="Q946" s="198"/>
      <c r="R946" s="198"/>
      <c r="S946" s="104"/>
      <c r="T946" s="198"/>
      <c r="U946" s="198"/>
      <c r="V946" s="198"/>
      <c r="W946" s="144">
        <v>0</v>
      </c>
      <c r="X946" s="99">
        <f t="shared" si="285"/>
        <v>0</v>
      </c>
      <c r="Y946" s="76">
        <f t="shared" si="281"/>
        <v>0</v>
      </c>
      <c r="Z946" s="91"/>
      <c r="AA946" s="91"/>
      <c r="AB946" s="91"/>
      <c r="AC946" s="91"/>
      <c r="AD946" s="91"/>
      <c r="AE946" s="91"/>
      <c r="AF946" s="91"/>
      <c r="AG946" s="91"/>
      <c r="AH946" s="91"/>
      <c r="AI946" s="91"/>
      <c r="AJ946" s="91"/>
      <c r="AK946" s="91"/>
      <c r="AL946" s="91"/>
      <c r="AM946" s="91"/>
    </row>
    <row r="947" spans="1:39" s="69" customFormat="1" ht="73.5" customHeight="1">
      <c r="A947" s="154">
        <v>118</v>
      </c>
      <c r="B947" s="189" t="s">
        <v>775</v>
      </c>
      <c r="C947" s="95" t="s">
        <v>89</v>
      </c>
      <c r="D947" s="93" t="s">
        <v>779</v>
      </c>
      <c r="E947" s="99">
        <v>40.090000000000003</v>
      </c>
      <c r="F947" s="144">
        <v>9720</v>
      </c>
      <c r="G947" s="99">
        <f t="shared" si="282"/>
        <v>389674.80000000005</v>
      </c>
      <c r="H947" s="215" t="s">
        <v>778</v>
      </c>
      <c r="I947" s="428"/>
      <c r="J947" s="144"/>
      <c r="K947" s="144"/>
      <c r="L947" s="154">
        <v>0</v>
      </c>
      <c r="M947" s="154" t="s">
        <v>773</v>
      </c>
      <c r="N947" s="215" t="s">
        <v>774</v>
      </c>
      <c r="O947" s="144">
        <f t="shared" si="283"/>
        <v>1280</v>
      </c>
      <c r="P947" s="99">
        <f t="shared" si="284"/>
        <v>51315.200000000004</v>
      </c>
      <c r="Q947" s="198"/>
      <c r="R947" s="198"/>
      <c r="S947" s="104"/>
      <c r="T947" s="198"/>
      <c r="U947" s="198"/>
      <c r="V947" s="198"/>
      <c r="W947" s="144">
        <v>8440</v>
      </c>
      <c r="X947" s="99">
        <f t="shared" si="285"/>
        <v>338359.60000000003</v>
      </c>
      <c r="Y947" s="76">
        <f t="shared" si="281"/>
        <v>0</v>
      </c>
      <c r="Z947" s="91"/>
      <c r="AA947" s="91"/>
      <c r="AB947" s="91"/>
      <c r="AC947" s="91"/>
      <c r="AD947" s="91"/>
      <c r="AE947" s="91"/>
      <c r="AF947" s="91"/>
      <c r="AG947" s="91"/>
      <c r="AH947" s="91"/>
      <c r="AI947" s="91"/>
      <c r="AJ947" s="91"/>
      <c r="AK947" s="91"/>
      <c r="AL947" s="91"/>
      <c r="AM947" s="91"/>
    </row>
    <row r="948" spans="1:39" s="69" customFormat="1" ht="73.5" customHeight="1">
      <c r="A948" s="154">
        <v>119</v>
      </c>
      <c r="B948" s="189" t="s">
        <v>780</v>
      </c>
      <c r="C948" s="95" t="s">
        <v>89</v>
      </c>
      <c r="D948" s="93" t="s">
        <v>781</v>
      </c>
      <c r="E948" s="99">
        <v>38.520000000000003</v>
      </c>
      <c r="F948" s="144">
        <v>0</v>
      </c>
      <c r="G948" s="99">
        <f t="shared" si="282"/>
        <v>0</v>
      </c>
      <c r="H948" s="215" t="s">
        <v>782</v>
      </c>
      <c r="I948" s="428"/>
      <c r="J948" s="144"/>
      <c r="K948" s="144"/>
      <c r="L948" s="154">
        <v>0</v>
      </c>
      <c r="M948" s="154" t="s">
        <v>673</v>
      </c>
      <c r="N948" s="215" t="s">
        <v>674</v>
      </c>
      <c r="O948" s="144">
        <f t="shared" si="283"/>
        <v>0</v>
      </c>
      <c r="P948" s="99">
        <f t="shared" si="284"/>
        <v>0</v>
      </c>
      <c r="Q948" s="198"/>
      <c r="R948" s="198"/>
      <c r="S948" s="104"/>
      <c r="T948" s="198"/>
      <c r="U948" s="198"/>
      <c r="V948" s="198"/>
      <c r="W948" s="144">
        <v>0</v>
      </c>
      <c r="X948" s="99">
        <f t="shared" si="285"/>
        <v>0</v>
      </c>
      <c r="Y948" s="76">
        <f t="shared" si="281"/>
        <v>0</v>
      </c>
      <c r="Z948" s="91"/>
      <c r="AA948" s="91"/>
      <c r="AB948" s="91"/>
      <c r="AC948" s="91"/>
      <c r="AD948" s="91"/>
      <c r="AE948" s="91"/>
      <c r="AF948" s="91"/>
      <c r="AG948" s="91"/>
      <c r="AH948" s="91"/>
      <c r="AI948" s="91"/>
      <c r="AJ948" s="91"/>
      <c r="AK948" s="91"/>
      <c r="AL948" s="91"/>
      <c r="AM948" s="91"/>
    </row>
    <row r="949" spans="1:39" s="69" customFormat="1" ht="73.5" customHeight="1">
      <c r="A949" s="154">
        <v>120</v>
      </c>
      <c r="B949" s="189" t="s">
        <v>780</v>
      </c>
      <c r="C949" s="95" t="s">
        <v>89</v>
      </c>
      <c r="D949" s="93" t="s">
        <v>781</v>
      </c>
      <c r="E949" s="99">
        <v>39.58</v>
      </c>
      <c r="F949" s="144">
        <v>1700</v>
      </c>
      <c r="G949" s="99">
        <f t="shared" si="282"/>
        <v>67286</v>
      </c>
      <c r="H949" s="215" t="s">
        <v>782</v>
      </c>
      <c r="I949" s="428"/>
      <c r="J949" s="144"/>
      <c r="K949" s="144"/>
      <c r="L949" s="154">
        <v>0</v>
      </c>
      <c r="M949" s="154" t="s">
        <v>677</v>
      </c>
      <c r="N949" s="215" t="s">
        <v>678</v>
      </c>
      <c r="O949" s="144">
        <f t="shared" si="283"/>
        <v>1130</v>
      </c>
      <c r="P949" s="99">
        <f t="shared" si="284"/>
        <v>44725.4</v>
      </c>
      <c r="Q949" s="198"/>
      <c r="R949" s="198"/>
      <c r="S949" s="104"/>
      <c r="T949" s="198"/>
      <c r="U949" s="198"/>
      <c r="V949" s="198"/>
      <c r="W949" s="144">
        <v>570</v>
      </c>
      <c r="X949" s="99">
        <f t="shared" si="285"/>
        <v>22560.6</v>
      </c>
      <c r="Y949" s="76">
        <f t="shared" si="281"/>
        <v>0</v>
      </c>
      <c r="Z949" s="91"/>
      <c r="AA949" s="91"/>
      <c r="AB949" s="91"/>
      <c r="AC949" s="91"/>
      <c r="AD949" s="91"/>
      <c r="AE949" s="91"/>
      <c r="AF949" s="91"/>
      <c r="AG949" s="91"/>
      <c r="AH949" s="91"/>
      <c r="AI949" s="91"/>
      <c r="AJ949" s="91"/>
      <c r="AK949" s="91"/>
      <c r="AL949" s="91"/>
      <c r="AM949" s="91"/>
    </row>
    <row r="950" spans="1:39" s="69" customFormat="1" ht="73.5" customHeight="1">
      <c r="A950" s="154">
        <v>121</v>
      </c>
      <c r="B950" s="189" t="s">
        <v>780</v>
      </c>
      <c r="C950" s="95" t="s">
        <v>89</v>
      </c>
      <c r="D950" s="93" t="s">
        <v>783</v>
      </c>
      <c r="E950" s="99">
        <v>40.090000000000003</v>
      </c>
      <c r="F950" s="144">
        <v>4000</v>
      </c>
      <c r="G950" s="99">
        <f t="shared" si="282"/>
        <v>160360</v>
      </c>
      <c r="H950" s="215" t="s">
        <v>778</v>
      </c>
      <c r="I950" s="428"/>
      <c r="J950" s="144"/>
      <c r="K950" s="144"/>
      <c r="L950" s="154">
        <v>0</v>
      </c>
      <c r="M950" s="154" t="s">
        <v>773</v>
      </c>
      <c r="N950" s="215" t="s">
        <v>774</v>
      </c>
      <c r="O950" s="144">
        <f t="shared" si="283"/>
        <v>0</v>
      </c>
      <c r="P950" s="99">
        <f t="shared" si="284"/>
        <v>0</v>
      </c>
      <c r="Q950" s="198"/>
      <c r="R950" s="198"/>
      <c r="S950" s="104"/>
      <c r="T950" s="198"/>
      <c r="U950" s="198"/>
      <c r="V950" s="198"/>
      <c r="W950" s="144">
        <v>4000</v>
      </c>
      <c r="X950" s="99">
        <f t="shared" si="285"/>
        <v>160360</v>
      </c>
      <c r="Y950" s="76">
        <f t="shared" si="281"/>
        <v>0</v>
      </c>
      <c r="Z950" s="91"/>
      <c r="AA950" s="91"/>
      <c r="AB950" s="91"/>
      <c r="AC950" s="91"/>
      <c r="AD950" s="91"/>
      <c r="AE950" s="91"/>
      <c r="AF950" s="91"/>
      <c r="AG950" s="91"/>
      <c r="AH950" s="91"/>
      <c r="AI950" s="91"/>
      <c r="AJ950" s="91"/>
      <c r="AK950" s="91"/>
      <c r="AL950" s="91"/>
      <c r="AM950" s="91"/>
    </row>
    <row r="951" spans="1:39" s="69" customFormat="1" ht="73.5" customHeight="1">
      <c r="A951" s="154">
        <v>122</v>
      </c>
      <c r="B951" s="189" t="s">
        <v>784</v>
      </c>
      <c r="C951" s="95" t="s">
        <v>27</v>
      </c>
      <c r="D951" s="93" t="s">
        <v>785</v>
      </c>
      <c r="E951" s="99">
        <v>311.37</v>
      </c>
      <c r="F951" s="144">
        <v>0</v>
      </c>
      <c r="G951" s="99">
        <f t="shared" si="282"/>
        <v>0</v>
      </c>
      <c r="H951" s="215" t="s">
        <v>786</v>
      </c>
      <c r="I951" s="428"/>
      <c r="J951" s="144"/>
      <c r="K951" s="144"/>
      <c r="L951" s="154">
        <v>0</v>
      </c>
      <c r="M951" s="154" t="s">
        <v>673</v>
      </c>
      <c r="N951" s="215" t="s">
        <v>674</v>
      </c>
      <c r="O951" s="144">
        <f t="shared" si="283"/>
        <v>0</v>
      </c>
      <c r="P951" s="99">
        <f t="shared" si="284"/>
        <v>0</v>
      </c>
      <c r="Q951" s="198"/>
      <c r="R951" s="198"/>
      <c r="S951" s="104"/>
      <c r="T951" s="198"/>
      <c r="U951" s="198"/>
      <c r="V951" s="198"/>
      <c r="W951" s="144">
        <v>0</v>
      </c>
      <c r="X951" s="99">
        <f t="shared" si="285"/>
        <v>0</v>
      </c>
      <c r="Y951" s="76">
        <f t="shared" si="281"/>
        <v>0</v>
      </c>
      <c r="Z951" s="91"/>
      <c r="AA951" s="91"/>
      <c r="AB951" s="91"/>
      <c r="AC951" s="91"/>
      <c r="AD951" s="91"/>
      <c r="AE951" s="91"/>
      <c r="AF951" s="91"/>
      <c r="AG951" s="91"/>
      <c r="AH951" s="91"/>
      <c r="AI951" s="91"/>
      <c r="AJ951" s="91"/>
      <c r="AK951" s="91"/>
      <c r="AL951" s="91"/>
      <c r="AM951" s="91"/>
    </row>
    <row r="952" spans="1:39" s="69" customFormat="1" ht="73.5" customHeight="1">
      <c r="A952" s="154">
        <v>123</v>
      </c>
      <c r="B952" s="189" t="s">
        <v>784</v>
      </c>
      <c r="C952" s="95" t="s">
        <v>27</v>
      </c>
      <c r="D952" s="93" t="s">
        <v>787</v>
      </c>
      <c r="E952" s="99">
        <v>319.93</v>
      </c>
      <c r="F952" s="144">
        <v>4249</v>
      </c>
      <c r="G952" s="99">
        <f t="shared" si="282"/>
        <v>1359382.57</v>
      </c>
      <c r="H952" s="215" t="s">
        <v>788</v>
      </c>
      <c r="I952" s="428"/>
      <c r="J952" s="144"/>
      <c r="K952" s="144"/>
      <c r="L952" s="154">
        <v>0</v>
      </c>
      <c r="M952" s="154" t="s">
        <v>677</v>
      </c>
      <c r="N952" s="215" t="s">
        <v>678</v>
      </c>
      <c r="O952" s="144">
        <f t="shared" si="283"/>
        <v>1316</v>
      </c>
      <c r="P952" s="99">
        <f t="shared" si="284"/>
        <v>421027.88</v>
      </c>
      <c r="Q952" s="198"/>
      <c r="R952" s="198"/>
      <c r="S952" s="104"/>
      <c r="T952" s="198"/>
      <c r="U952" s="198"/>
      <c r="V952" s="198"/>
      <c r="W952" s="144">
        <v>2933</v>
      </c>
      <c r="X952" s="99">
        <f t="shared" si="285"/>
        <v>938354.69000000006</v>
      </c>
      <c r="Y952" s="76">
        <f t="shared" si="281"/>
        <v>0</v>
      </c>
      <c r="Z952" s="91"/>
      <c r="AA952" s="91"/>
      <c r="AB952" s="91"/>
      <c r="AC952" s="91"/>
      <c r="AD952" s="91"/>
      <c r="AE952" s="91"/>
      <c r="AF952" s="91"/>
      <c r="AG952" s="91"/>
      <c r="AH952" s="91"/>
      <c r="AI952" s="91"/>
      <c r="AJ952" s="91"/>
      <c r="AK952" s="91"/>
      <c r="AL952" s="91"/>
      <c r="AM952" s="91"/>
    </row>
    <row r="953" spans="1:39" s="69" customFormat="1" ht="51" customHeight="1">
      <c r="A953" s="154">
        <v>124</v>
      </c>
      <c r="B953" s="189" t="s">
        <v>789</v>
      </c>
      <c r="C953" s="95" t="s">
        <v>27</v>
      </c>
      <c r="D953" s="93" t="s">
        <v>790</v>
      </c>
      <c r="E953" s="99">
        <v>477.22</v>
      </c>
      <c r="F953" s="144">
        <v>314</v>
      </c>
      <c r="G953" s="99">
        <f t="shared" si="282"/>
        <v>149847.08000000002</v>
      </c>
      <c r="H953" s="215" t="s">
        <v>788</v>
      </c>
      <c r="I953" s="428"/>
      <c r="J953" s="144"/>
      <c r="K953" s="144"/>
      <c r="L953" s="154">
        <v>0</v>
      </c>
      <c r="M953" s="154" t="s">
        <v>673</v>
      </c>
      <c r="N953" s="215" t="s">
        <v>674</v>
      </c>
      <c r="O953" s="144">
        <f t="shared" si="283"/>
        <v>140</v>
      </c>
      <c r="P953" s="99">
        <f t="shared" si="284"/>
        <v>66810.8</v>
      </c>
      <c r="Q953" s="198"/>
      <c r="R953" s="198"/>
      <c r="S953" s="104"/>
      <c r="T953" s="198"/>
      <c r="U953" s="198"/>
      <c r="V953" s="198"/>
      <c r="W953" s="144">
        <v>174</v>
      </c>
      <c r="X953" s="99">
        <f t="shared" si="285"/>
        <v>83036.28</v>
      </c>
      <c r="Y953" s="76">
        <f t="shared" si="281"/>
        <v>0</v>
      </c>
      <c r="Z953" s="91"/>
      <c r="AA953" s="91"/>
      <c r="AB953" s="91"/>
      <c r="AC953" s="91"/>
      <c r="AD953" s="91"/>
      <c r="AE953" s="91"/>
      <c r="AF953" s="91"/>
      <c r="AG953" s="91"/>
      <c r="AH953" s="91"/>
      <c r="AI953" s="91"/>
      <c r="AJ953" s="91"/>
      <c r="AK953" s="91"/>
      <c r="AL953" s="91"/>
      <c r="AM953" s="91"/>
    </row>
    <row r="954" spans="1:39" s="69" customFormat="1" ht="51" customHeight="1">
      <c r="A954" s="154">
        <v>125</v>
      </c>
      <c r="B954" s="189" t="s">
        <v>789</v>
      </c>
      <c r="C954" s="95" t="s">
        <v>27</v>
      </c>
      <c r="D954" s="93" t="s">
        <v>791</v>
      </c>
      <c r="E954" s="99">
        <v>490.06</v>
      </c>
      <c r="F954" s="144">
        <v>362</v>
      </c>
      <c r="G954" s="99">
        <f t="shared" si="282"/>
        <v>177401.72</v>
      </c>
      <c r="H954" s="215" t="s">
        <v>788</v>
      </c>
      <c r="I954" s="428"/>
      <c r="J954" s="144"/>
      <c r="K954" s="144"/>
      <c r="L954" s="154">
        <v>0</v>
      </c>
      <c r="M954" s="154" t="s">
        <v>677</v>
      </c>
      <c r="N954" s="215" t="s">
        <v>678</v>
      </c>
      <c r="O954" s="144">
        <f t="shared" si="283"/>
        <v>128</v>
      </c>
      <c r="P954" s="99">
        <f t="shared" si="284"/>
        <v>62727.68</v>
      </c>
      <c r="Q954" s="198"/>
      <c r="R954" s="198"/>
      <c r="S954" s="104"/>
      <c r="T954" s="198"/>
      <c r="U954" s="198"/>
      <c r="V954" s="198"/>
      <c r="W954" s="144">
        <v>234</v>
      </c>
      <c r="X954" s="99">
        <f t="shared" si="285"/>
        <v>114674.04</v>
      </c>
      <c r="Y954" s="76">
        <f t="shared" si="281"/>
        <v>0</v>
      </c>
      <c r="Z954" s="91"/>
      <c r="AA954" s="91"/>
      <c r="AB954" s="91"/>
      <c r="AC954" s="91"/>
      <c r="AD954" s="91"/>
      <c r="AE954" s="91"/>
      <c r="AF954" s="91"/>
      <c r="AG954" s="91"/>
      <c r="AH954" s="91"/>
      <c r="AI954" s="91"/>
      <c r="AJ954" s="91"/>
      <c r="AK954" s="91"/>
      <c r="AL954" s="91"/>
      <c r="AM954" s="91"/>
    </row>
    <row r="955" spans="1:39" s="69" customFormat="1" ht="51" customHeight="1">
      <c r="A955" s="154">
        <v>126</v>
      </c>
      <c r="B955" s="189" t="s">
        <v>792</v>
      </c>
      <c r="C955" s="95" t="s">
        <v>27</v>
      </c>
      <c r="D955" s="93" t="s">
        <v>793</v>
      </c>
      <c r="E955" s="99">
        <v>28.89</v>
      </c>
      <c r="F955" s="144">
        <v>190</v>
      </c>
      <c r="G955" s="99">
        <f t="shared" si="282"/>
        <v>5489.1</v>
      </c>
      <c r="H955" s="215" t="s">
        <v>152</v>
      </c>
      <c r="I955" s="428"/>
      <c r="J955" s="144"/>
      <c r="K955" s="144"/>
      <c r="L955" s="154">
        <v>0</v>
      </c>
      <c r="M955" s="154" t="s">
        <v>794</v>
      </c>
      <c r="N955" s="215" t="s">
        <v>795</v>
      </c>
      <c r="O955" s="144">
        <f t="shared" si="283"/>
        <v>7</v>
      </c>
      <c r="P955" s="99">
        <f t="shared" si="284"/>
        <v>202.23000000000002</v>
      </c>
      <c r="Q955" s="198"/>
      <c r="R955" s="198"/>
      <c r="S955" s="104"/>
      <c r="T955" s="198"/>
      <c r="U955" s="198"/>
      <c r="V955" s="198"/>
      <c r="W955" s="144">
        <v>183</v>
      </c>
      <c r="X955" s="99">
        <f t="shared" si="285"/>
        <v>5286.87</v>
      </c>
      <c r="Y955" s="76">
        <f t="shared" si="281"/>
        <v>0</v>
      </c>
      <c r="Z955" s="91"/>
      <c r="AA955" s="91"/>
      <c r="AB955" s="91"/>
      <c r="AC955" s="91"/>
      <c r="AD955" s="91"/>
      <c r="AE955" s="91"/>
      <c r="AF955" s="91"/>
      <c r="AG955" s="91"/>
      <c r="AH955" s="91"/>
      <c r="AI955" s="91"/>
      <c r="AJ955" s="91"/>
      <c r="AK955" s="91"/>
      <c r="AL955" s="91"/>
      <c r="AM955" s="91"/>
    </row>
    <row r="956" spans="1:39" s="69" customFormat="1" ht="51" customHeight="1">
      <c r="A956" s="154">
        <v>127</v>
      </c>
      <c r="B956" s="189" t="s">
        <v>792</v>
      </c>
      <c r="C956" s="95" t="s">
        <v>27</v>
      </c>
      <c r="D956" s="93" t="s">
        <v>793</v>
      </c>
      <c r="E956" s="99">
        <v>28.89</v>
      </c>
      <c r="F956" s="144">
        <v>92</v>
      </c>
      <c r="G956" s="99">
        <f t="shared" si="282"/>
        <v>2657.88</v>
      </c>
      <c r="H956" s="215" t="s">
        <v>152</v>
      </c>
      <c r="I956" s="428"/>
      <c r="J956" s="144"/>
      <c r="K956" s="144"/>
      <c r="L956" s="154">
        <v>0</v>
      </c>
      <c r="M956" s="154" t="s">
        <v>796</v>
      </c>
      <c r="N956" s="215" t="s">
        <v>797</v>
      </c>
      <c r="O956" s="144">
        <f t="shared" si="283"/>
        <v>0</v>
      </c>
      <c r="P956" s="99">
        <f t="shared" si="284"/>
        <v>0</v>
      </c>
      <c r="Q956" s="198"/>
      <c r="R956" s="198"/>
      <c r="S956" s="104"/>
      <c r="T956" s="198"/>
      <c r="U956" s="198"/>
      <c r="V956" s="198"/>
      <c r="W956" s="144">
        <v>92</v>
      </c>
      <c r="X956" s="99">
        <f t="shared" si="285"/>
        <v>2657.88</v>
      </c>
      <c r="Y956" s="76">
        <f t="shared" si="281"/>
        <v>0</v>
      </c>
      <c r="Z956" s="91"/>
      <c r="AA956" s="91"/>
      <c r="AB956" s="91"/>
      <c r="AC956" s="91"/>
      <c r="AD956" s="91"/>
      <c r="AE956" s="91"/>
      <c r="AF956" s="91"/>
      <c r="AG956" s="91"/>
      <c r="AH956" s="91"/>
      <c r="AI956" s="91"/>
      <c r="AJ956" s="91"/>
      <c r="AK956" s="91"/>
      <c r="AL956" s="91"/>
      <c r="AM956" s="91"/>
    </row>
    <row r="957" spans="1:39" s="69" customFormat="1" ht="51" customHeight="1">
      <c r="A957" s="154">
        <v>128</v>
      </c>
      <c r="B957" s="189" t="s">
        <v>798</v>
      </c>
      <c r="C957" s="95" t="s">
        <v>27</v>
      </c>
      <c r="D957" s="93" t="s">
        <v>799</v>
      </c>
      <c r="E957" s="99">
        <v>3368.36</v>
      </c>
      <c r="F957" s="144">
        <v>113</v>
      </c>
      <c r="G957" s="99">
        <f t="shared" si="282"/>
        <v>380624.68</v>
      </c>
      <c r="H957" s="215" t="s">
        <v>289</v>
      </c>
      <c r="I957" s="428"/>
      <c r="J957" s="144"/>
      <c r="K957" s="144"/>
      <c r="L957" s="154">
        <v>0</v>
      </c>
      <c r="M957" s="154" t="s">
        <v>794</v>
      </c>
      <c r="N957" s="215" t="s">
        <v>795</v>
      </c>
      <c r="O957" s="144">
        <f t="shared" si="283"/>
        <v>0</v>
      </c>
      <c r="P957" s="99">
        <f t="shared" si="284"/>
        <v>0</v>
      </c>
      <c r="Q957" s="198"/>
      <c r="R957" s="198"/>
      <c r="S957" s="104"/>
      <c r="T957" s="198"/>
      <c r="U957" s="198"/>
      <c r="V957" s="198"/>
      <c r="W957" s="144">
        <v>113</v>
      </c>
      <c r="X957" s="99">
        <f t="shared" si="285"/>
        <v>380624.68</v>
      </c>
      <c r="Y957" s="76">
        <f t="shared" si="281"/>
        <v>0</v>
      </c>
      <c r="Z957" s="91"/>
      <c r="AA957" s="91"/>
      <c r="AB957" s="91"/>
      <c r="AC957" s="91"/>
      <c r="AD957" s="91"/>
      <c r="AE957" s="91"/>
      <c r="AF957" s="91"/>
      <c r="AG957" s="91"/>
      <c r="AH957" s="91"/>
      <c r="AI957" s="91"/>
      <c r="AJ957" s="91"/>
      <c r="AK957" s="91"/>
      <c r="AL957" s="91"/>
      <c r="AM957" s="91"/>
    </row>
    <row r="958" spans="1:39" s="69" customFormat="1" ht="45" customHeight="1">
      <c r="A958" s="154">
        <v>129</v>
      </c>
      <c r="B958" s="189" t="s">
        <v>798</v>
      </c>
      <c r="C958" s="95" t="s">
        <v>27</v>
      </c>
      <c r="D958" s="93" t="s">
        <v>799</v>
      </c>
      <c r="E958" s="99">
        <v>3424</v>
      </c>
      <c r="F958" s="144">
        <v>59</v>
      </c>
      <c r="G958" s="99">
        <f t="shared" si="282"/>
        <v>202016</v>
      </c>
      <c r="H958" s="215" t="s">
        <v>289</v>
      </c>
      <c r="I958" s="428"/>
      <c r="J958" s="144"/>
      <c r="K958" s="144"/>
      <c r="L958" s="154">
        <v>0</v>
      </c>
      <c r="M958" s="154" t="s">
        <v>796</v>
      </c>
      <c r="N958" s="215" t="s">
        <v>797</v>
      </c>
      <c r="O958" s="144">
        <f t="shared" si="283"/>
        <v>0</v>
      </c>
      <c r="P958" s="99">
        <f t="shared" si="284"/>
        <v>0</v>
      </c>
      <c r="Q958" s="198"/>
      <c r="R958" s="198"/>
      <c r="S958" s="104"/>
      <c r="T958" s="198"/>
      <c r="U958" s="198"/>
      <c r="V958" s="198"/>
      <c r="W958" s="144">
        <v>59</v>
      </c>
      <c r="X958" s="99">
        <f t="shared" si="285"/>
        <v>202016</v>
      </c>
      <c r="Y958" s="76">
        <f t="shared" si="281"/>
        <v>0</v>
      </c>
      <c r="Z958" s="91"/>
      <c r="AA958" s="91"/>
      <c r="AB958" s="91"/>
      <c r="AC958" s="91"/>
      <c r="AD958" s="91"/>
      <c r="AE958" s="91"/>
      <c r="AF958" s="91"/>
      <c r="AG958" s="91"/>
      <c r="AH958" s="91"/>
      <c r="AI958" s="91"/>
      <c r="AJ958" s="91"/>
      <c r="AK958" s="91"/>
      <c r="AL958" s="91"/>
      <c r="AM958" s="91"/>
    </row>
    <row r="959" spans="1:39" s="69" customFormat="1" ht="45" customHeight="1">
      <c r="A959" s="154">
        <v>130</v>
      </c>
      <c r="B959" s="367" t="s">
        <v>800</v>
      </c>
      <c r="C959" s="258" t="s">
        <v>27</v>
      </c>
      <c r="D959" s="93" t="s">
        <v>801</v>
      </c>
      <c r="E959" s="99">
        <v>9994.8700000000008</v>
      </c>
      <c r="F959" s="144">
        <v>16</v>
      </c>
      <c r="G959" s="99">
        <f t="shared" si="282"/>
        <v>159917.92000000001</v>
      </c>
      <c r="H959" s="215" t="s">
        <v>153</v>
      </c>
      <c r="I959" s="428"/>
      <c r="J959" s="98"/>
      <c r="K959" s="144"/>
      <c r="L959" s="154">
        <v>0</v>
      </c>
      <c r="M959" s="154" t="s">
        <v>794</v>
      </c>
      <c r="N959" s="215" t="s">
        <v>795</v>
      </c>
      <c r="O959" s="144">
        <f t="shared" si="283"/>
        <v>7</v>
      </c>
      <c r="P959" s="99">
        <f t="shared" si="284"/>
        <v>69964.090000000011</v>
      </c>
      <c r="Q959" s="198"/>
      <c r="R959" s="198"/>
      <c r="S959" s="104"/>
      <c r="T959" s="198"/>
      <c r="U959" s="198"/>
      <c r="V959" s="198"/>
      <c r="W959" s="144">
        <v>9</v>
      </c>
      <c r="X959" s="99">
        <f t="shared" si="285"/>
        <v>89953.83</v>
      </c>
      <c r="Y959" s="76">
        <f t="shared" si="281"/>
        <v>0</v>
      </c>
      <c r="Z959" s="91"/>
      <c r="AA959" s="91"/>
      <c r="AB959" s="91"/>
      <c r="AC959" s="91"/>
      <c r="AD959" s="91"/>
      <c r="AE959" s="91"/>
      <c r="AF959" s="91"/>
      <c r="AG959" s="91"/>
      <c r="AH959" s="91"/>
      <c r="AI959" s="91"/>
      <c r="AJ959" s="91"/>
      <c r="AK959" s="91"/>
      <c r="AL959" s="91"/>
      <c r="AM959" s="91"/>
    </row>
    <row r="960" spans="1:39" s="69" customFormat="1" ht="45" customHeight="1">
      <c r="A960" s="154">
        <v>131</v>
      </c>
      <c r="B960" s="367" t="s">
        <v>800</v>
      </c>
      <c r="C960" s="258" t="s">
        <v>27</v>
      </c>
      <c r="D960" s="93" t="s">
        <v>802</v>
      </c>
      <c r="E960" s="99">
        <v>10165</v>
      </c>
      <c r="F960" s="144">
        <v>15</v>
      </c>
      <c r="G960" s="99">
        <f t="shared" si="282"/>
        <v>152475</v>
      </c>
      <c r="H960" s="215" t="s">
        <v>803</v>
      </c>
      <c r="I960" s="97"/>
      <c r="J960" s="215"/>
      <c r="K960" s="144"/>
      <c r="L960" s="154">
        <v>0</v>
      </c>
      <c r="M960" s="154" t="s">
        <v>796</v>
      </c>
      <c r="N960" s="215" t="s">
        <v>797</v>
      </c>
      <c r="O960" s="144">
        <f t="shared" si="283"/>
        <v>0</v>
      </c>
      <c r="P960" s="99">
        <f t="shared" si="284"/>
        <v>0</v>
      </c>
      <c r="Q960" s="198"/>
      <c r="R960" s="198"/>
      <c r="S960" s="104"/>
      <c r="T960" s="198"/>
      <c r="U960" s="198"/>
      <c r="V960" s="198"/>
      <c r="W960" s="144">
        <v>15</v>
      </c>
      <c r="X960" s="99">
        <f t="shared" si="285"/>
        <v>152475</v>
      </c>
      <c r="Y960" s="76">
        <f t="shared" si="281"/>
        <v>0</v>
      </c>
      <c r="Z960" s="91"/>
      <c r="AA960" s="91"/>
      <c r="AB960" s="91"/>
      <c r="AC960" s="91"/>
      <c r="AD960" s="91"/>
      <c r="AE960" s="91"/>
      <c r="AF960" s="91"/>
      <c r="AG960" s="91"/>
      <c r="AH960" s="91"/>
      <c r="AI960" s="91"/>
      <c r="AJ960" s="91"/>
      <c r="AK960" s="91"/>
      <c r="AL960" s="91"/>
      <c r="AM960" s="91"/>
    </row>
    <row r="961" spans="1:39" s="69" customFormat="1" ht="45" customHeight="1">
      <c r="A961" s="154">
        <v>132</v>
      </c>
      <c r="B961" s="430" t="s">
        <v>92</v>
      </c>
      <c r="C961" s="258" t="s">
        <v>27</v>
      </c>
      <c r="D961" s="258" t="s">
        <v>805</v>
      </c>
      <c r="E961" s="99">
        <v>236.47</v>
      </c>
      <c r="F961" s="144">
        <v>1124</v>
      </c>
      <c r="G961" s="99">
        <f t="shared" si="282"/>
        <v>265792.27999999997</v>
      </c>
      <c r="H961" s="215" t="s">
        <v>806</v>
      </c>
      <c r="I961" s="428"/>
      <c r="J961" s="364"/>
      <c r="K961" s="144"/>
      <c r="L961" s="99">
        <v>0</v>
      </c>
      <c r="M961" s="431" t="s">
        <v>673</v>
      </c>
      <c r="N961" s="215" t="s">
        <v>674</v>
      </c>
      <c r="O961" s="144">
        <f t="shared" si="283"/>
        <v>614</v>
      </c>
      <c r="P961" s="99">
        <f t="shared" si="284"/>
        <v>145192.57999999999</v>
      </c>
      <c r="Q961" s="198"/>
      <c r="R961" s="198"/>
      <c r="S961" s="104"/>
      <c r="T961" s="198"/>
      <c r="U961" s="198"/>
      <c r="V961" s="198"/>
      <c r="W961" s="144">
        <v>510</v>
      </c>
      <c r="X961" s="99">
        <f t="shared" si="285"/>
        <v>120599.7</v>
      </c>
      <c r="Y961" s="76">
        <f t="shared" si="281"/>
        <v>0</v>
      </c>
      <c r="Z961" s="91"/>
      <c r="AA961" s="91"/>
      <c r="AB961" s="91"/>
      <c r="AC961" s="91"/>
      <c r="AD961" s="91"/>
      <c r="AE961" s="91"/>
      <c r="AF961" s="91"/>
      <c r="AG961" s="91"/>
      <c r="AH961" s="91"/>
      <c r="AI961" s="91"/>
      <c r="AJ961" s="91"/>
      <c r="AK961" s="91"/>
      <c r="AL961" s="91"/>
      <c r="AM961" s="91"/>
    </row>
    <row r="962" spans="1:39" s="69" customFormat="1" ht="45" customHeight="1">
      <c r="A962" s="154">
        <v>133</v>
      </c>
      <c r="B962" s="430" t="s">
        <v>92</v>
      </c>
      <c r="C962" s="258" t="s">
        <v>27</v>
      </c>
      <c r="D962" s="258" t="s">
        <v>807</v>
      </c>
      <c r="E962" s="99">
        <v>242.89</v>
      </c>
      <c r="F962" s="144">
        <v>4783</v>
      </c>
      <c r="G962" s="99">
        <f t="shared" si="282"/>
        <v>1161742.8699999999</v>
      </c>
      <c r="H962" s="215" t="s">
        <v>808</v>
      </c>
      <c r="I962" s="428"/>
      <c r="J962" s="364"/>
      <c r="K962" s="144"/>
      <c r="L962" s="154">
        <v>0</v>
      </c>
      <c r="M962" s="431" t="s">
        <v>677</v>
      </c>
      <c r="N962" s="215" t="s">
        <v>678</v>
      </c>
      <c r="O962" s="144">
        <f t="shared" si="283"/>
        <v>939</v>
      </c>
      <c r="P962" s="99">
        <f t="shared" si="284"/>
        <v>228073.71</v>
      </c>
      <c r="Q962" s="198"/>
      <c r="R962" s="198"/>
      <c r="S962" s="104"/>
      <c r="T962" s="198"/>
      <c r="U962" s="198"/>
      <c r="V962" s="198"/>
      <c r="W962" s="144">
        <v>3844</v>
      </c>
      <c r="X962" s="99">
        <f t="shared" si="285"/>
        <v>933669.15999999992</v>
      </c>
      <c r="Y962" s="76">
        <f t="shared" si="281"/>
        <v>0</v>
      </c>
      <c r="Z962" s="91"/>
      <c r="AA962" s="91"/>
      <c r="AB962" s="91"/>
      <c r="AC962" s="91"/>
      <c r="AD962" s="91"/>
      <c r="AE962" s="91"/>
      <c r="AF962" s="91"/>
      <c r="AG962" s="91"/>
      <c r="AH962" s="91"/>
      <c r="AI962" s="91"/>
      <c r="AJ962" s="91"/>
      <c r="AK962" s="91"/>
      <c r="AL962" s="91"/>
      <c r="AM962" s="91"/>
    </row>
    <row r="963" spans="1:39" s="69" customFormat="1" ht="45" customHeight="1">
      <c r="A963" s="154">
        <v>134</v>
      </c>
      <c r="B963" s="257" t="s">
        <v>93</v>
      </c>
      <c r="C963" s="258" t="s">
        <v>38</v>
      </c>
      <c r="D963" s="258" t="s">
        <v>809</v>
      </c>
      <c r="E963" s="152">
        <v>254.82</v>
      </c>
      <c r="F963" s="144">
        <v>0</v>
      </c>
      <c r="G963" s="99">
        <f t="shared" si="282"/>
        <v>0</v>
      </c>
      <c r="H963" s="432">
        <v>44620</v>
      </c>
      <c r="I963" s="428"/>
      <c r="J963" s="364"/>
      <c r="K963" s="144"/>
      <c r="L963" s="99">
        <v>0</v>
      </c>
      <c r="M963" s="154" t="s">
        <v>691</v>
      </c>
      <c r="N963" s="215" t="s">
        <v>692</v>
      </c>
      <c r="O963" s="144">
        <f t="shared" si="283"/>
        <v>0</v>
      </c>
      <c r="P963" s="99">
        <f t="shared" si="284"/>
        <v>0</v>
      </c>
      <c r="Q963" s="198"/>
      <c r="R963" s="198"/>
      <c r="S963" s="104"/>
      <c r="T963" s="198"/>
      <c r="U963" s="198"/>
      <c r="V963" s="198"/>
      <c r="W963" s="144">
        <v>0</v>
      </c>
      <c r="X963" s="99">
        <f t="shared" si="285"/>
        <v>0</v>
      </c>
      <c r="Y963" s="76">
        <f t="shared" si="281"/>
        <v>0</v>
      </c>
      <c r="Z963" s="91"/>
      <c r="AA963" s="91"/>
      <c r="AB963" s="91"/>
      <c r="AC963" s="91"/>
      <c r="AD963" s="91"/>
      <c r="AE963" s="91"/>
      <c r="AF963" s="91"/>
      <c r="AG963" s="91"/>
      <c r="AH963" s="91"/>
      <c r="AI963" s="91"/>
      <c r="AJ963" s="91"/>
      <c r="AK963" s="91"/>
      <c r="AL963" s="91"/>
      <c r="AM963" s="91"/>
    </row>
    <row r="964" spans="1:39" s="69" customFormat="1" ht="45" customHeight="1">
      <c r="A964" s="154">
        <v>135</v>
      </c>
      <c r="B964" s="257" t="s">
        <v>93</v>
      </c>
      <c r="C964" s="258" t="s">
        <v>38</v>
      </c>
      <c r="D964" s="258" t="s">
        <v>393</v>
      </c>
      <c r="E964" s="152">
        <v>255.13</v>
      </c>
      <c r="F964" s="144">
        <v>3506</v>
      </c>
      <c r="G964" s="99">
        <f t="shared" si="282"/>
        <v>894485.78</v>
      </c>
      <c r="H964" s="432">
        <v>44681</v>
      </c>
      <c r="I964" s="428"/>
      <c r="J964" s="364"/>
      <c r="K964" s="144"/>
      <c r="L964" s="99">
        <v>0</v>
      </c>
      <c r="M964" s="154">
        <v>1045</v>
      </c>
      <c r="N964" s="215" t="s">
        <v>380</v>
      </c>
      <c r="O964" s="144">
        <f t="shared" si="283"/>
        <v>1782</v>
      </c>
      <c r="P964" s="99">
        <f t="shared" si="284"/>
        <v>454641.66</v>
      </c>
      <c r="Q964" s="198"/>
      <c r="R964" s="198"/>
      <c r="S964" s="104"/>
      <c r="T964" s="198"/>
      <c r="U964" s="198"/>
      <c r="V964" s="198"/>
      <c r="W964" s="144">
        <v>1724</v>
      </c>
      <c r="X964" s="99">
        <f t="shared" si="285"/>
        <v>439844.12</v>
      </c>
      <c r="Y964" s="76">
        <f t="shared" si="281"/>
        <v>0</v>
      </c>
      <c r="Z964" s="91"/>
      <c r="AA964" s="91"/>
      <c r="AB964" s="91"/>
      <c r="AC964" s="91"/>
      <c r="AD964" s="91"/>
      <c r="AE964" s="91"/>
      <c r="AF964" s="91"/>
      <c r="AG964" s="91"/>
      <c r="AH964" s="91"/>
      <c r="AI964" s="91"/>
      <c r="AJ964" s="91"/>
      <c r="AK964" s="91"/>
      <c r="AL964" s="91"/>
      <c r="AM964" s="91"/>
    </row>
    <row r="965" spans="1:39" s="69" customFormat="1" ht="45" customHeight="1">
      <c r="A965" s="154">
        <v>136</v>
      </c>
      <c r="B965" s="257" t="s">
        <v>94</v>
      </c>
      <c r="C965" s="258" t="s">
        <v>95</v>
      </c>
      <c r="D965" s="258" t="s">
        <v>166</v>
      </c>
      <c r="E965" s="152">
        <v>3358.99</v>
      </c>
      <c r="F965" s="144">
        <v>50</v>
      </c>
      <c r="G965" s="99">
        <f t="shared" si="282"/>
        <v>167949.5</v>
      </c>
      <c r="H965" s="432">
        <v>44773</v>
      </c>
      <c r="I965" s="428"/>
      <c r="J965" s="364"/>
      <c r="K965" s="144"/>
      <c r="L965" s="99">
        <v>0</v>
      </c>
      <c r="M965" s="154">
        <v>1475</v>
      </c>
      <c r="N965" s="215" t="s">
        <v>133</v>
      </c>
      <c r="O965" s="144">
        <f t="shared" si="283"/>
        <v>50</v>
      </c>
      <c r="P965" s="99">
        <f t="shared" si="284"/>
        <v>167949.5</v>
      </c>
      <c r="Q965" s="198"/>
      <c r="R965" s="198"/>
      <c r="S965" s="104"/>
      <c r="T965" s="198"/>
      <c r="U965" s="198"/>
      <c r="V965" s="198"/>
      <c r="W965" s="144">
        <v>0</v>
      </c>
      <c r="X965" s="99">
        <f t="shared" si="285"/>
        <v>0</v>
      </c>
      <c r="Y965" s="76">
        <f t="shared" si="281"/>
        <v>0</v>
      </c>
      <c r="Z965" s="91"/>
      <c r="AA965" s="91"/>
      <c r="AB965" s="91"/>
      <c r="AC965" s="91"/>
      <c r="AD965" s="91"/>
      <c r="AE965" s="91"/>
      <c r="AF965" s="91"/>
      <c r="AG965" s="91"/>
      <c r="AH965" s="91"/>
      <c r="AI965" s="91"/>
      <c r="AJ965" s="91"/>
      <c r="AK965" s="91"/>
      <c r="AL965" s="91"/>
      <c r="AM965" s="91"/>
    </row>
    <row r="966" spans="1:39" s="69" customFormat="1" ht="45" customHeight="1">
      <c r="A966" s="154">
        <v>137</v>
      </c>
      <c r="B966" s="427" t="s">
        <v>94</v>
      </c>
      <c r="C966" s="258" t="s">
        <v>95</v>
      </c>
      <c r="D966" s="433" t="s">
        <v>321</v>
      </c>
      <c r="E966" s="99">
        <v>3827.06</v>
      </c>
      <c r="F966" s="144">
        <v>89</v>
      </c>
      <c r="G966" s="99">
        <f t="shared" si="282"/>
        <v>340608.33999999997</v>
      </c>
      <c r="H966" s="429">
        <v>44773</v>
      </c>
      <c r="I966" s="428"/>
      <c r="J966" s="364"/>
      <c r="K966" s="144"/>
      <c r="L966" s="99">
        <v>0</v>
      </c>
      <c r="M966" s="95">
        <v>600</v>
      </c>
      <c r="N966" s="215" t="s">
        <v>283</v>
      </c>
      <c r="O966" s="144">
        <f t="shared" si="283"/>
        <v>0</v>
      </c>
      <c r="P966" s="99">
        <f t="shared" si="284"/>
        <v>0</v>
      </c>
      <c r="Q966" s="198"/>
      <c r="R966" s="198"/>
      <c r="S966" s="104"/>
      <c r="T966" s="198"/>
      <c r="U966" s="198"/>
      <c r="V966" s="198"/>
      <c r="W966" s="144">
        <v>89</v>
      </c>
      <c r="X966" s="99">
        <f t="shared" si="285"/>
        <v>340608.33999999997</v>
      </c>
      <c r="Y966" s="76">
        <f t="shared" si="281"/>
        <v>0</v>
      </c>
      <c r="Z966" s="91"/>
      <c r="AA966" s="91"/>
      <c r="AB966" s="91"/>
      <c r="AC966" s="91"/>
      <c r="AD966" s="91"/>
      <c r="AE966" s="91"/>
      <c r="AF966" s="91"/>
      <c r="AG966" s="91"/>
      <c r="AH966" s="91"/>
      <c r="AI966" s="91"/>
      <c r="AJ966" s="91"/>
      <c r="AK966" s="91"/>
      <c r="AL966" s="91"/>
      <c r="AM966" s="91"/>
    </row>
    <row r="967" spans="1:39" s="69" customFormat="1" ht="45" customHeight="1">
      <c r="A967" s="154">
        <v>138</v>
      </c>
      <c r="B967" s="427" t="s">
        <v>94</v>
      </c>
      <c r="C967" s="258" t="s">
        <v>95</v>
      </c>
      <c r="D967" s="433" t="s">
        <v>322</v>
      </c>
      <c r="E967" s="99">
        <v>3827.06</v>
      </c>
      <c r="F967" s="144">
        <v>37</v>
      </c>
      <c r="G967" s="99">
        <f t="shared" si="282"/>
        <v>141601.22</v>
      </c>
      <c r="H967" s="429">
        <v>44773</v>
      </c>
      <c r="I967" s="428"/>
      <c r="J967" s="364"/>
      <c r="K967" s="144"/>
      <c r="L967" s="154">
        <v>0</v>
      </c>
      <c r="M967" s="95">
        <v>600</v>
      </c>
      <c r="N967" s="215" t="s">
        <v>283</v>
      </c>
      <c r="O967" s="144">
        <f t="shared" si="283"/>
        <v>15</v>
      </c>
      <c r="P967" s="99">
        <f t="shared" si="284"/>
        <v>57405.9</v>
      </c>
      <c r="Q967" s="198"/>
      <c r="R967" s="198"/>
      <c r="S967" s="104"/>
      <c r="T967" s="198"/>
      <c r="U967" s="198"/>
      <c r="V967" s="198"/>
      <c r="W967" s="144">
        <v>22</v>
      </c>
      <c r="X967" s="99">
        <f t="shared" si="285"/>
        <v>84195.319999999992</v>
      </c>
      <c r="Y967" s="76">
        <f t="shared" si="281"/>
        <v>0</v>
      </c>
      <c r="Z967" s="91"/>
      <c r="AA967" s="91"/>
      <c r="AB967" s="91"/>
      <c r="AC967" s="91"/>
      <c r="AD967" s="91"/>
      <c r="AE967" s="91"/>
      <c r="AF967" s="91"/>
      <c r="AG967" s="91"/>
      <c r="AH967" s="91"/>
      <c r="AI967" s="91"/>
      <c r="AJ967" s="91"/>
      <c r="AK967" s="91"/>
      <c r="AL967" s="91"/>
      <c r="AM967" s="91"/>
    </row>
    <row r="968" spans="1:39" s="69" customFormat="1" ht="45" customHeight="1">
      <c r="A968" s="154">
        <v>139</v>
      </c>
      <c r="B968" s="257" t="s">
        <v>94</v>
      </c>
      <c r="C968" s="258" t="s">
        <v>95</v>
      </c>
      <c r="D968" s="433" t="s">
        <v>323</v>
      </c>
      <c r="E968" s="99">
        <v>3827.06</v>
      </c>
      <c r="F968" s="144">
        <v>0</v>
      </c>
      <c r="G968" s="99">
        <f t="shared" si="282"/>
        <v>0</v>
      </c>
      <c r="H968" s="429">
        <v>44773</v>
      </c>
      <c r="I968" s="428"/>
      <c r="J968" s="364"/>
      <c r="K968" s="144"/>
      <c r="L968" s="99">
        <v>0</v>
      </c>
      <c r="M968" s="95">
        <v>600</v>
      </c>
      <c r="N968" s="215" t="s">
        <v>283</v>
      </c>
      <c r="O968" s="144">
        <f t="shared" si="283"/>
        <v>0</v>
      </c>
      <c r="P968" s="99">
        <f t="shared" si="284"/>
        <v>0</v>
      </c>
      <c r="Q968" s="198"/>
      <c r="R968" s="198"/>
      <c r="S968" s="104"/>
      <c r="T968" s="198"/>
      <c r="U968" s="198"/>
      <c r="V968" s="198"/>
      <c r="W968" s="144">
        <v>0</v>
      </c>
      <c r="X968" s="99">
        <f t="shared" si="285"/>
        <v>0</v>
      </c>
      <c r="Y968" s="76">
        <f t="shared" si="281"/>
        <v>0</v>
      </c>
      <c r="Z968" s="91"/>
      <c r="AA968" s="91"/>
      <c r="AB968" s="91"/>
      <c r="AC968" s="91"/>
      <c r="AD968" s="91"/>
      <c r="AE968" s="91"/>
      <c r="AF968" s="91"/>
      <c r="AG968" s="91"/>
      <c r="AH968" s="91"/>
      <c r="AI968" s="91"/>
      <c r="AJ968" s="91"/>
      <c r="AK968" s="91"/>
      <c r="AL968" s="91"/>
      <c r="AM968" s="91"/>
    </row>
    <row r="969" spans="1:39" s="69" customFormat="1" ht="45" customHeight="1">
      <c r="A969" s="154">
        <v>140</v>
      </c>
      <c r="B969" s="257" t="s">
        <v>94</v>
      </c>
      <c r="C969" s="258" t="s">
        <v>95</v>
      </c>
      <c r="D969" s="433" t="s">
        <v>810</v>
      </c>
      <c r="E969" s="99">
        <v>3883.01</v>
      </c>
      <c r="F969" s="144">
        <v>192</v>
      </c>
      <c r="G969" s="99">
        <f t="shared" si="282"/>
        <v>745537.92</v>
      </c>
      <c r="H969" s="429">
        <v>44957</v>
      </c>
      <c r="I969" s="428"/>
      <c r="J969" s="364"/>
      <c r="K969" s="144"/>
      <c r="L969" s="154">
        <v>0</v>
      </c>
      <c r="M969" s="431" t="s">
        <v>691</v>
      </c>
      <c r="N969" s="215" t="s">
        <v>692</v>
      </c>
      <c r="O969" s="144">
        <f t="shared" si="283"/>
        <v>0</v>
      </c>
      <c r="P969" s="99">
        <f t="shared" si="284"/>
        <v>0</v>
      </c>
      <c r="Q969" s="198"/>
      <c r="R969" s="198"/>
      <c r="S969" s="104"/>
      <c r="T969" s="198"/>
      <c r="U969" s="198"/>
      <c r="V969" s="198"/>
      <c r="W969" s="144">
        <v>192</v>
      </c>
      <c r="X969" s="99">
        <f t="shared" si="285"/>
        <v>745537.92</v>
      </c>
      <c r="Y969" s="76">
        <f t="shared" si="281"/>
        <v>0</v>
      </c>
      <c r="Z969" s="91"/>
      <c r="AA969" s="91"/>
      <c r="AB969" s="91"/>
      <c r="AC969" s="91"/>
      <c r="AD969" s="91"/>
      <c r="AE969" s="91"/>
      <c r="AF969" s="91"/>
      <c r="AG969" s="91"/>
      <c r="AH969" s="91"/>
      <c r="AI969" s="91"/>
      <c r="AJ969" s="91"/>
      <c r="AK969" s="91"/>
      <c r="AL969" s="91"/>
      <c r="AM969" s="91"/>
    </row>
    <row r="970" spans="1:39" s="69" customFormat="1" ht="45" customHeight="1">
      <c r="A970" s="154">
        <v>141</v>
      </c>
      <c r="B970" s="257" t="s">
        <v>94</v>
      </c>
      <c r="C970" s="258" t="s">
        <v>95</v>
      </c>
      <c r="D970" s="434" t="s">
        <v>394</v>
      </c>
      <c r="E970" s="99">
        <v>3887.75</v>
      </c>
      <c r="F970" s="144">
        <v>125</v>
      </c>
      <c r="G970" s="99">
        <f t="shared" si="282"/>
        <v>485968.75</v>
      </c>
      <c r="H970" s="429">
        <v>45046</v>
      </c>
      <c r="I970" s="428"/>
      <c r="J970" s="144"/>
      <c r="K970" s="144"/>
      <c r="L970" s="99">
        <v>0</v>
      </c>
      <c r="M970" s="154">
        <v>1045</v>
      </c>
      <c r="N970" s="215" t="s">
        <v>380</v>
      </c>
      <c r="O970" s="144">
        <f t="shared" si="283"/>
        <v>0</v>
      </c>
      <c r="P970" s="99">
        <f t="shared" si="284"/>
        <v>0</v>
      </c>
      <c r="Q970" s="198"/>
      <c r="R970" s="198"/>
      <c r="S970" s="104"/>
      <c r="T970" s="198"/>
      <c r="U970" s="198"/>
      <c r="V970" s="198"/>
      <c r="W970" s="144">
        <v>125</v>
      </c>
      <c r="X970" s="99">
        <f t="shared" si="285"/>
        <v>485968.75</v>
      </c>
      <c r="Y970" s="76">
        <f t="shared" si="281"/>
        <v>0</v>
      </c>
      <c r="Z970" s="91"/>
      <c r="AA970" s="91"/>
      <c r="AB970" s="91"/>
      <c r="AC970" s="91"/>
      <c r="AD970" s="91"/>
      <c r="AE970" s="91"/>
      <c r="AF970" s="91"/>
      <c r="AG970" s="91"/>
      <c r="AH970" s="91"/>
      <c r="AI970" s="91"/>
      <c r="AJ970" s="91"/>
      <c r="AK970" s="91"/>
      <c r="AL970" s="91"/>
      <c r="AM970" s="91"/>
    </row>
    <row r="971" spans="1:39" s="69" customFormat="1" ht="45" customHeight="1">
      <c r="A971" s="154">
        <v>142</v>
      </c>
      <c r="B971" s="257" t="s">
        <v>324</v>
      </c>
      <c r="C971" s="258" t="s">
        <v>95</v>
      </c>
      <c r="D971" s="258" t="s">
        <v>395</v>
      </c>
      <c r="E971" s="99">
        <v>3887.75</v>
      </c>
      <c r="F971" s="144">
        <v>0</v>
      </c>
      <c r="G971" s="99">
        <f t="shared" si="282"/>
        <v>0</v>
      </c>
      <c r="H971" s="429">
        <v>45046</v>
      </c>
      <c r="I971" s="428"/>
      <c r="J971" s="364"/>
      <c r="K971" s="144"/>
      <c r="L971" s="99">
        <v>0</v>
      </c>
      <c r="M971" s="154">
        <v>1045</v>
      </c>
      <c r="N971" s="215" t="s">
        <v>380</v>
      </c>
      <c r="O971" s="144">
        <f t="shared" si="283"/>
        <v>0</v>
      </c>
      <c r="P971" s="99">
        <f t="shared" si="284"/>
        <v>0</v>
      </c>
      <c r="Q971" s="198"/>
      <c r="R971" s="198"/>
      <c r="S971" s="104"/>
      <c r="T971" s="198"/>
      <c r="U971" s="198"/>
      <c r="V971" s="198"/>
      <c r="W971" s="144">
        <v>0</v>
      </c>
      <c r="X971" s="99">
        <f t="shared" si="285"/>
        <v>0</v>
      </c>
      <c r="Y971" s="76">
        <f t="shared" si="281"/>
        <v>0</v>
      </c>
      <c r="Z971" s="91"/>
      <c r="AA971" s="91"/>
      <c r="AB971" s="91"/>
      <c r="AC971" s="91"/>
      <c r="AD971" s="91"/>
      <c r="AE971" s="91"/>
      <c r="AF971" s="91"/>
      <c r="AG971" s="91"/>
      <c r="AH971" s="91"/>
      <c r="AI971" s="91"/>
      <c r="AJ971" s="91"/>
      <c r="AK971" s="91"/>
      <c r="AL971" s="91"/>
      <c r="AM971" s="91"/>
    </row>
    <row r="972" spans="1:39" s="69" customFormat="1" ht="39.75" customHeight="1">
      <c r="A972" s="154">
        <v>143</v>
      </c>
      <c r="B972" s="257" t="s">
        <v>811</v>
      </c>
      <c r="C972" s="258" t="s">
        <v>34</v>
      </c>
      <c r="D972" s="258" t="s">
        <v>812</v>
      </c>
      <c r="E972" s="99">
        <v>143</v>
      </c>
      <c r="F972" s="144">
        <v>0</v>
      </c>
      <c r="G972" s="99">
        <f t="shared" si="282"/>
        <v>0</v>
      </c>
      <c r="H972" s="215" t="s">
        <v>813</v>
      </c>
      <c r="I972" s="428"/>
      <c r="J972" s="364"/>
      <c r="K972" s="144"/>
      <c r="L972" s="99">
        <v>0</v>
      </c>
      <c r="M972" s="154">
        <v>1319</v>
      </c>
      <c r="N972" s="215" t="s">
        <v>642</v>
      </c>
      <c r="O972" s="144">
        <f t="shared" si="283"/>
        <v>0</v>
      </c>
      <c r="P972" s="99">
        <f t="shared" si="284"/>
        <v>0</v>
      </c>
      <c r="Q972" s="198"/>
      <c r="R972" s="198"/>
      <c r="S972" s="104"/>
      <c r="T972" s="198"/>
      <c r="U972" s="198"/>
      <c r="V972" s="198"/>
      <c r="W972" s="144">
        <v>0</v>
      </c>
      <c r="X972" s="99">
        <f t="shared" si="285"/>
        <v>0</v>
      </c>
      <c r="Y972" s="76">
        <f t="shared" si="281"/>
        <v>0</v>
      </c>
      <c r="Z972" s="91"/>
      <c r="AA972" s="91"/>
      <c r="AB972" s="91"/>
      <c r="AC972" s="91"/>
      <c r="AD972" s="91"/>
      <c r="AE972" s="91"/>
      <c r="AF972" s="91"/>
      <c r="AG972" s="91"/>
      <c r="AH972" s="91"/>
      <c r="AI972" s="91"/>
      <c r="AJ972" s="91"/>
      <c r="AK972" s="91"/>
      <c r="AL972" s="91"/>
      <c r="AM972" s="91"/>
    </row>
    <row r="973" spans="1:39" s="69" customFormat="1" ht="57" customHeight="1">
      <c r="A973" s="154">
        <v>144</v>
      </c>
      <c r="B973" s="257" t="s">
        <v>814</v>
      </c>
      <c r="C973" s="258" t="s">
        <v>34</v>
      </c>
      <c r="D973" s="258" t="s">
        <v>815</v>
      </c>
      <c r="E973" s="99">
        <v>32911.06</v>
      </c>
      <c r="F973" s="144">
        <v>5</v>
      </c>
      <c r="G973" s="99">
        <f t="shared" si="282"/>
        <v>164555.29999999999</v>
      </c>
      <c r="H973" s="432">
        <v>44941</v>
      </c>
      <c r="I973" s="428"/>
      <c r="J973" s="144"/>
      <c r="K973" s="144"/>
      <c r="L973" s="99">
        <v>0</v>
      </c>
      <c r="M973" s="154">
        <v>1454</v>
      </c>
      <c r="N973" s="215" t="s">
        <v>616</v>
      </c>
      <c r="O973" s="144">
        <f t="shared" si="283"/>
        <v>0</v>
      </c>
      <c r="P973" s="99">
        <f t="shared" si="284"/>
        <v>0</v>
      </c>
      <c r="Q973" s="198"/>
      <c r="R973" s="198"/>
      <c r="S973" s="104"/>
      <c r="T973" s="198"/>
      <c r="U973" s="198"/>
      <c r="V973" s="198"/>
      <c r="W973" s="144">
        <v>5</v>
      </c>
      <c r="X973" s="99">
        <f t="shared" si="285"/>
        <v>164555.29999999999</v>
      </c>
      <c r="Y973" s="76">
        <f t="shared" si="281"/>
        <v>0</v>
      </c>
      <c r="Z973" s="91"/>
      <c r="AA973" s="91"/>
      <c r="AB973" s="91"/>
      <c r="AC973" s="91"/>
      <c r="AD973" s="91"/>
      <c r="AE973" s="91"/>
      <c r="AF973" s="91"/>
      <c r="AG973" s="91"/>
      <c r="AH973" s="91"/>
      <c r="AI973" s="91"/>
      <c r="AJ973" s="91"/>
      <c r="AK973" s="91"/>
      <c r="AL973" s="91"/>
      <c r="AM973" s="91"/>
    </row>
    <row r="974" spans="1:39" s="69" customFormat="1" ht="54.75" customHeight="1">
      <c r="A974" s="154">
        <v>145</v>
      </c>
      <c r="B974" s="257" t="s">
        <v>816</v>
      </c>
      <c r="C974" s="258" t="s">
        <v>34</v>
      </c>
      <c r="D974" s="258" t="s">
        <v>817</v>
      </c>
      <c r="E974" s="99">
        <v>6585.85</v>
      </c>
      <c r="F974" s="144">
        <v>10</v>
      </c>
      <c r="G974" s="99">
        <f t="shared" si="282"/>
        <v>65858.5</v>
      </c>
      <c r="H974" s="432">
        <v>44914</v>
      </c>
      <c r="I974" s="428"/>
      <c r="J974" s="364"/>
      <c r="K974" s="144"/>
      <c r="L974" s="99">
        <v>0</v>
      </c>
      <c r="M974" s="154">
        <v>1454</v>
      </c>
      <c r="N974" s="215" t="s">
        <v>616</v>
      </c>
      <c r="O974" s="144">
        <f t="shared" si="283"/>
        <v>0</v>
      </c>
      <c r="P974" s="99">
        <f t="shared" si="284"/>
        <v>0</v>
      </c>
      <c r="Q974" s="198"/>
      <c r="R974" s="198"/>
      <c r="S974" s="104"/>
      <c r="T974" s="198"/>
      <c r="U974" s="198"/>
      <c r="V974" s="198"/>
      <c r="W974" s="144">
        <v>10</v>
      </c>
      <c r="X974" s="99">
        <f t="shared" si="285"/>
        <v>65858.5</v>
      </c>
      <c r="Y974" s="76">
        <f t="shared" si="281"/>
        <v>0</v>
      </c>
      <c r="Z974" s="91"/>
      <c r="AA974" s="91"/>
      <c r="AB974" s="91"/>
      <c r="AC974" s="91"/>
      <c r="AD974" s="91"/>
      <c r="AE974" s="91"/>
      <c r="AF974" s="91"/>
      <c r="AG974" s="91"/>
      <c r="AH974" s="91"/>
      <c r="AI974" s="91"/>
      <c r="AJ974" s="91"/>
      <c r="AK974" s="91"/>
      <c r="AL974" s="91"/>
      <c r="AM974" s="91"/>
    </row>
    <row r="975" spans="1:39" s="69" customFormat="1" ht="27" customHeight="1">
      <c r="A975" s="154">
        <v>146</v>
      </c>
      <c r="B975" s="257" t="s">
        <v>96</v>
      </c>
      <c r="C975" s="258" t="s">
        <v>27</v>
      </c>
      <c r="D975" s="258" t="s">
        <v>108</v>
      </c>
      <c r="E975" s="99">
        <v>6300.16</v>
      </c>
      <c r="F975" s="144">
        <v>33</v>
      </c>
      <c r="G975" s="99">
        <f t="shared" si="282"/>
        <v>207905.28</v>
      </c>
      <c r="H975" s="429">
        <v>45291</v>
      </c>
      <c r="I975" s="428"/>
      <c r="J975" s="364"/>
      <c r="K975" s="144"/>
      <c r="L975" s="99">
        <v>0</v>
      </c>
      <c r="M975" s="154">
        <v>442</v>
      </c>
      <c r="N975" s="215" t="s">
        <v>118</v>
      </c>
      <c r="O975" s="144">
        <f t="shared" si="283"/>
        <v>11</v>
      </c>
      <c r="P975" s="99">
        <f t="shared" si="284"/>
        <v>69301.759999999995</v>
      </c>
      <c r="Q975" s="198"/>
      <c r="R975" s="198"/>
      <c r="S975" s="104"/>
      <c r="T975" s="198"/>
      <c r="U975" s="198"/>
      <c r="V975" s="198"/>
      <c r="W975" s="144">
        <v>22</v>
      </c>
      <c r="X975" s="99">
        <f t="shared" si="285"/>
        <v>138603.51999999999</v>
      </c>
      <c r="Y975" s="76">
        <f t="shared" si="281"/>
        <v>0</v>
      </c>
      <c r="Z975" s="91"/>
      <c r="AA975" s="91"/>
      <c r="AB975" s="91"/>
      <c r="AC975" s="91"/>
      <c r="AD975" s="91"/>
      <c r="AE975" s="91"/>
      <c r="AF975" s="91"/>
      <c r="AG975" s="91"/>
      <c r="AH975" s="91"/>
      <c r="AI975" s="91"/>
      <c r="AJ975" s="91"/>
      <c r="AK975" s="91"/>
      <c r="AL975" s="91"/>
      <c r="AM975" s="91"/>
    </row>
    <row r="976" spans="1:39" s="69" customFormat="1" ht="27" customHeight="1">
      <c r="A976" s="154">
        <v>147</v>
      </c>
      <c r="B976" s="257" t="s">
        <v>96</v>
      </c>
      <c r="C976" s="258" t="s">
        <v>27</v>
      </c>
      <c r="D976" s="258" t="s">
        <v>818</v>
      </c>
      <c r="E976" s="99">
        <v>5200.2</v>
      </c>
      <c r="F976" s="144">
        <v>22</v>
      </c>
      <c r="G976" s="99">
        <f t="shared" si="282"/>
        <v>114404.4</v>
      </c>
      <c r="H976" s="96" t="s">
        <v>819</v>
      </c>
      <c r="I976" s="428"/>
      <c r="J976" s="364"/>
      <c r="K976" s="144"/>
      <c r="L976" s="99">
        <v>0</v>
      </c>
      <c r="M976" s="154">
        <v>605</v>
      </c>
      <c r="N976" s="215" t="s">
        <v>660</v>
      </c>
      <c r="O976" s="144">
        <f t="shared" si="283"/>
        <v>0</v>
      </c>
      <c r="P976" s="99">
        <f t="shared" si="284"/>
        <v>0</v>
      </c>
      <c r="Q976" s="198"/>
      <c r="R976" s="198"/>
      <c r="S976" s="104"/>
      <c r="T976" s="198"/>
      <c r="U976" s="198"/>
      <c r="V976" s="198"/>
      <c r="W976" s="144">
        <v>22</v>
      </c>
      <c r="X976" s="99">
        <f t="shared" si="285"/>
        <v>114404.4</v>
      </c>
      <c r="Y976" s="76">
        <f t="shared" si="281"/>
        <v>0</v>
      </c>
      <c r="Z976" s="91"/>
      <c r="AA976" s="91"/>
      <c r="AB976" s="91"/>
      <c r="AC976" s="91"/>
      <c r="AD976" s="91"/>
      <c r="AE976" s="91"/>
      <c r="AF976" s="91"/>
      <c r="AG976" s="91"/>
      <c r="AH976" s="91"/>
      <c r="AI976" s="91"/>
      <c r="AJ976" s="91"/>
      <c r="AK976" s="91"/>
      <c r="AL976" s="91"/>
      <c r="AM976" s="91"/>
    </row>
    <row r="977" spans="1:39" s="69" customFormat="1" ht="27" customHeight="1">
      <c r="A977" s="154">
        <v>148</v>
      </c>
      <c r="B977" s="257" t="s">
        <v>96</v>
      </c>
      <c r="C977" s="258" t="s">
        <v>27</v>
      </c>
      <c r="D977" s="258" t="s">
        <v>820</v>
      </c>
      <c r="E977" s="99">
        <v>5200.2</v>
      </c>
      <c r="F977" s="144">
        <v>9</v>
      </c>
      <c r="G977" s="99">
        <f t="shared" si="282"/>
        <v>46801.799999999996</v>
      </c>
      <c r="H977" s="215" t="s">
        <v>821</v>
      </c>
      <c r="I977" s="428"/>
      <c r="J977" s="364"/>
      <c r="K977" s="144"/>
      <c r="L977" s="99">
        <v>0</v>
      </c>
      <c r="M977" s="154">
        <v>605</v>
      </c>
      <c r="N977" s="215" t="s">
        <v>660</v>
      </c>
      <c r="O977" s="144">
        <f t="shared" si="283"/>
        <v>0</v>
      </c>
      <c r="P977" s="99">
        <f t="shared" si="284"/>
        <v>0</v>
      </c>
      <c r="Q977" s="198"/>
      <c r="R977" s="198"/>
      <c r="S977" s="104"/>
      <c r="T977" s="198"/>
      <c r="U977" s="198"/>
      <c r="V977" s="198"/>
      <c r="W977" s="144">
        <v>9</v>
      </c>
      <c r="X977" s="99">
        <f t="shared" si="285"/>
        <v>46801.799999999996</v>
      </c>
      <c r="Y977" s="76">
        <f t="shared" si="281"/>
        <v>0</v>
      </c>
      <c r="Z977" s="91"/>
      <c r="AA977" s="91"/>
      <c r="AB977" s="91"/>
      <c r="AC977" s="91"/>
      <c r="AD977" s="91"/>
      <c r="AE977" s="91"/>
      <c r="AF977" s="91"/>
      <c r="AG977" s="91"/>
      <c r="AH977" s="91"/>
      <c r="AI977" s="91"/>
      <c r="AJ977" s="91"/>
      <c r="AK977" s="91"/>
      <c r="AL977" s="91"/>
      <c r="AM977" s="91"/>
    </row>
    <row r="978" spans="1:39" s="69" customFormat="1" ht="38.25" customHeight="1">
      <c r="A978" s="154">
        <v>149</v>
      </c>
      <c r="B978" s="257" t="s">
        <v>167</v>
      </c>
      <c r="C978" s="258" t="s">
        <v>38</v>
      </c>
      <c r="D978" s="434" t="s">
        <v>168</v>
      </c>
      <c r="E978" s="99">
        <v>526.94000000000005</v>
      </c>
      <c r="F978" s="144">
        <v>0</v>
      </c>
      <c r="G978" s="99">
        <f t="shared" si="282"/>
        <v>0</v>
      </c>
      <c r="H978" s="432">
        <v>45443</v>
      </c>
      <c r="I978" s="428"/>
      <c r="J978" s="364"/>
      <c r="K978" s="144"/>
      <c r="L978" s="99">
        <v>0</v>
      </c>
      <c r="M978" s="154" t="s">
        <v>169</v>
      </c>
      <c r="N978" s="215" t="s">
        <v>170</v>
      </c>
      <c r="O978" s="144">
        <f t="shared" si="283"/>
        <v>0</v>
      </c>
      <c r="P978" s="99">
        <f t="shared" si="284"/>
        <v>0</v>
      </c>
      <c r="Q978" s="198"/>
      <c r="R978" s="198"/>
      <c r="S978" s="104"/>
      <c r="T978" s="198"/>
      <c r="U978" s="198"/>
      <c r="V978" s="198"/>
      <c r="W978" s="144">
        <v>0</v>
      </c>
      <c r="X978" s="99">
        <f t="shared" si="285"/>
        <v>0</v>
      </c>
      <c r="Y978" s="76">
        <f t="shared" si="281"/>
        <v>0</v>
      </c>
      <c r="Z978" s="91"/>
      <c r="AA978" s="91"/>
      <c r="AB978" s="91"/>
      <c r="AC978" s="91"/>
      <c r="AD978" s="91"/>
      <c r="AE978" s="91"/>
      <c r="AF978" s="91"/>
      <c r="AG978" s="91"/>
      <c r="AH978" s="91"/>
      <c r="AI978" s="91"/>
      <c r="AJ978" s="91"/>
      <c r="AK978" s="91"/>
      <c r="AL978" s="91"/>
      <c r="AM978" s="91"/>
    </row>
    <row r="979" spans="1:39" s="69" customFormat="1" ht="38.25" customHeight="1">
      <c r="A979" s="154">
        <v>150</v>
      </c>
      <c r="B979" s="367" t="s">
        <v>167</v>
      </c>
      <c r="C979" s="258" t="s">
        <v>38</v>
      </c>
      <c r="D979" s="435" t="s">
        <v>172</v>
      </c>
      <c r="E979" s="99">
        <v>526.9</v>
      </c>
      <c r="F979" s="144">
        <v>213</v>
      </c>
      <c r="G979" s="99">
        <f t="shared" si="282"/>
        <v>112229.7</v>
      </c>
      <c r="H979" s="96" t="s">
        <v>171</v>
      </c>
      <c r="I979" s="428"/>
      <c r="J979" s="144"/>
      <c r="K979" s="144"/>
      <c r="L979" s="99">
        <v>0</v>
      </c>
      <c r="M979" s="154" t="s">
        <v>159</v>
      </c>
      <c r="N979" s="215" t="s">
        <v>160</v>
      </c>
      <c r="O979" s="144">
        <f t="shared" si="283"/>
        <v>60</v>
      </c>
      <c r="P979" s="99">
        <f t="shared" si="284"/>
        <v>31614</v>
      </c>
      <c r="Q979" s="198"/>
      <c r="R979" s="198"/>
      <c r="S979" s="104"/>
      <c r="T979" s="198"/>
      <c r="U979" s="198"/>
      <c r="V979" s="198"/>
      <c r="W979" s="144">
        <v>153</v>
      </c>
      <c r="X979" s="99">
        <f t="shared" si="285"/>
        <v>80615.7</v>
      </c>
      <c r="Y979" s="76">
        <f t="shared" si="281"/>
        <v>0</v>
      </c>
      <c r="Z979" s="91"/>
      <c r="AA979" s="91"/>
      <c r="AB979" s="91"/>
      <c r="AC979" s="91"/>
      <c r="AD979" s="91"/>
      <c r="AE979" s="91"/>
      <c r="AF979" s="91"/>
      <c r="AG979" s="91"/>
      <c r="AH979" s="91"/>
      <c r="AI979" s="91"/>
      <c r="AJ979" s="91"/>
      <c r="AK979" s="91"/>
      <c r="AL979" s="91"/>
      <c r="AM979" s="91"/>
    </row>
    <row r="980" spans="1:39" s="69" customFormat="1" ht="53.25" customHeight="1">
      <c r="A980" s="154">
        <v>151</v>
      </c>
      <c r="B980" s="257" t="s">
        <v>822</v>
      </c>
      <c r="C980" s="258" t="s">
        <v>38</v>
      </c>
      <c r="D980" s="435" t="s">
        <v>173</v>
      </c>
      <c r="E980" s="99">
        <v>497.86</v>
      </c>
      <c r="F980" s="144">
        <v>0</v>
      </c>
      <c r="G980" s="99">
        <f t="shared" si="282"/>
        <v>0</v>
      </c>
      <c r="H980" s="432">
        <v>44347</v>
      </c>
      <c r="I980" s="428"/>
      <c r="J980" s="144"/>
      <c r="K980" s="144"/>
      <c r="L980" s="154">
        <v>0</v>
      </c>
      <c r="M980" s="154" t="s">
        <v>169</v>
      </c>
      <c r="N980" s="215" t="s">
        <v>170</v>
      </c>
      <c r="O980" s="144">
        <f t="shared" si="283"/>
        <v>0</v>
      </c>
      <c r="P980" s="99">
        <f t="shared" si="284"/>
        <v>0</v>
      </c>
      <c r="Q980" s="198"/>
      <c r="R980" s="198"/>
      <c r="S980" s="104"/>
      <c r="T980" s="198"/>
      <c r="U980" s="198"/>
      <c r="V980" s="198"/>
      <c r="W980" s="144">
        <v>0</v>
      </c>
      <c r="X980" s="99">
        <f t="shared" si="285"/>
        <v>0</v>
      </c>
      <c r="Y980" s="76">
        <f t="shared" si="281"/>
        <v>0</v>
      </c>
      <c r="Z980" s="91"/>
      <c r="AA980" s="91"/>
      <c r="AB980" s="91"/>
      <c r="AC980" s="91"/>
      <c r="AD980" s="91"/>
      <c r="AE980" s="91"/>
      <c r="AF980" s="91"/>
      <c r="AG980" s="91"/>
      <c r="AH980" s="91"/>
      <c r="AI980" s="91"/>
      <c r="AJ980" s="91"/>
      <c r="AK980" s="91"/>
      <c r="AL980" s="91"/>
      <c r="AM980" s="91"/>
    </row>
    <row r="981" spans="1:39" s="69" customFormat="1" ht="25.5" customHeight="1">
      <c r="A981" s="154">
        <v>152</v>
      </c>
      <c r="B981" s="257" t="s">
        <v>97</v>
      </c>
      <c r="C981" s="258" t="s">
        <v>27</v>
      </c>
      <c r="D981" s="435" t="s">
        <v>109</v>
      </c>
      <c r="E981" s="99">
        <v>17200.25</v>
      </c>
      <c r="F981" s="144">
        <v>22</v>
      </c>
      <c r="G981" s="99">
        <f t="shared" si="282"/>
        <v>378405.5</v>
      </c>
      <c r="H981" s="432">
        <v>44440</v>
      </c>
      <c r="I981" s="428"/>
      <c r="J981" s="364"/>
      <c r="K981" s="95"/>
      <c r="L981" s="99">
        <v>0</v>
      </c>
      <c r="M981" s="95">
        <v>442</v>
      </c>
      <c r="N981" s="215" t="s">
        <v>118</v>
      </c>
      <c r="O981" s="144">
        <f t="shared" si="283"/>
        <v>11</v>
      </c>
      <c r="P981" s="99">
        <f t="shared" si="284"/>
        <v>189202.75</v>
      </c>
      <c r="Q981" s="103"/>
      <c r="R981" s="95"/>
      <c r="S981" s="95"/>
      <c r="T981" s="95"/>
      <c r="U981" s="95"/>
      <c r="V981" s="95"/>
      <c r="W981" s="144">
        <v>11</v>
      </c>
      <c r="X981" s="99">
        <f t="shared" si="285"/>
        <v>189202.75</v>
      </c>
      <c r="Y981" s="76">
        <f t="shared" si="281"/>
        <v>0</v>
      </c>
      <c r="Z981" s="91"/>
      <c r="AA981" s="91"/>
      <c r="AB981" s="91"/>
      <c r="AC981" s="91"/>
      <c r="AD981" s="91"/>
      <c r="AE981" s="91"/>
      <c r="AF981" s="91"/>
      <c r="AG981" s="91"/>
      <c r="AH981" s="91"/>
      <c r="AI981" s="91"/>
      <c r="AJ981" s="91"/>
      <c r="AK981" s="91"/>
      <c r="AL981" s="91"/>
      <c r="AM981" s="91"/>
    </row>
    <row r="982" spans="1:39" s="69" customFormat="1" ht="25.5" customHeight="1">
      <c r="A982" s="154">
        <v>153</v>
      </c>
      <c r="B982" s="427" t="s">
        <v>97</v>
      </c>
      <c r="C982" s="258" t="s">
        <v>27</v>
      </c>
      <c r="D982" s="435" t="s">
        <v>823</v>
      </c>
      <c r="E982" s="99">
        <v>16100.29</v>
      </c>
      <c r="F982" s="144">
        <v>33</v>
      </c>
      <c r="G982" s="99">
        <f t="shared" si="282"/>
        <v>531309.57000000007</v>
      </c>
      <c r="H982" s="96" t="s">
        <v>282</v>
      </c>
      <c r="I982" s="428"/>
      <c r="J982" s="364"/>
      <c r="K982" s="95"/>
      <c r="L982" s="99">
        <v>0</v>
      </c>
      <c r="M982" s="95">
        <v>605</v>
      </c>
      <c r="N982" s="215" t="s">
        <v>660</v>
      </c>
      <c r="O982" s="144">
        <f t="shared" si="283"/>
        <v>0</v>
      </c>
      <c r="P982" s="99">
        <f t="shared" si="284"/>
        <v>0</v>
      </c>
      <c r="Q982" s="103"/>
      <c r="R982" s="95"/>
      <c r="S982" s="95"/>
      <c r="T982" s="95"/>
      <c r="U982" s="95"/>
      <c r="V982" s="95"/>
      <c r="W982" s="144">
        <v>33</v>
      </c>
      <c r="X982" s="99">
        <f t="shared" si="285"/>
        <v>531309.57000000007</v>
      </c>
      <c r="Y982" s="76">
        <f t="shared" si="281"/>
        <v>0</v>
      </c>
      <c r="Z982" s="91"/>
      <c r="AA982" s="91"/>
      <c r="AB982" s="91"/>
      <c r="AC982" s="91"/>
      <c r="AD982" s="91"/>
      <c r="AE982" s="91"/>
      <c r="AF982" s="91"/>
      <c r="AG982" s="91"/>
      <c r="AH982" s="91"/>
      <c r="AI982" s="91"/>
      <c r="AJ982" s="91"/>
      <c r="AK982" s="91"/>
      <c r="AL982" s="91"/>
      <c r="AM982" s="91"/>
    </row>
    <row r="983" spans="1:39" s="69" customFormat="1" ht="25.5" customHeight="1">
      <c r="A983" s="154">
        <v>154</v>
      </c>
      <c r="B983" s="427" t="s">
        <v>97</v>
      </c>
      <c r="C983" s="258" t="s">
        <v>27</v>
      </c>
      <c r="D983" s="435" t="s">
        <v>824</v>
      </c>
      <c r="E983" s="99">
        <v>16100.29</v>
      </c>
      <c r="F983" s="144">
        <v>9</v>
      </c>
      <c r="G983" s="99">
        <f t="shared" si="282"/>
        <v>144902.61000000002</v>
      </c>
      <c r="H983" s="96" t="s">
        <v>302</v>
      </c>
      <c r="I983" s="428"/>
      <c r="J983" s="364"/>
      <c r="K983" s="95"/>
      <c r="L983" s="99">
        <v>0</v>
      </c>
      <c r="M983" s="95">
        <v>605</v>
      </c>
      <c r="N983" s="215" t="s">
        <v>660</v>
      </c>
      <c r="O983" s="144">
        <f t="shared" si="283"/>
        <v>0</v>
      </c>
      <c r="P983" s="99">
        <f t="shared" si="284"/>
        <v>0</v>
      </c>
      <c r="Q983" s="103"/>
      <c r="R983" s="95"/>
      <c r="S983" s="95"/>
      <c r="T983" s="95"/>
      <c r="U983" s="95"/>
      <c r="V983" s="95"/>
      <c r="W983" s="144">
        <v>9</v>
      </c>
      <c r="X983" s="99">
        <f t="shared" si="285"/>
        <v>144902.61000000002</v>
      </c>
      <c r="Y983" s="76">
        <f t="shared" si="281"/>
        <v>0</v>
      </c>
      <c r="Z983" s="91"/>
      <c r="AA983" s="91"/>
      <c r="AB983" s="91"/>
      <c r="AC983" s="91"/>
      <c r="AD983" s="91"/>
      <c r="AE983" s="91"/>
      <c r="AF983" s="91"/>
      <c r="AG983" s="91"/>
      <c r="AH983" s="91"/>
      <c r="AI983" s="91"/>
      <c r="AJ983" s="91"/>
      <c r="AK983" s="91"/>
      <c r="AL983" s="91"/>
      <c r="AM983" s="91"/>
    </row>
    <row r="984" spans="1:39" s="69" customFormat="1" ht="50.25" customHeight="1">
      <c r="A984" s="154">
        <v>155</v>
      </c>
      <c r="B984" s="427" t="s">
        <v>348</v>
      </c>
      <c r="C984" s="258" t="s">
        <v>38</v>
      </c>
      <c r="D984" s="435" t="s">
        <v>349</v>
      </c>
      <c r="E984" s="99">
        <v>436.72</v>
      </c>
      <c r="F984" s="144">
        <v>432</v>
      </c>
      <c r="G984" s="99">
        <f t="shared" si="282"/>
        <v>188663.04000000001</v>
      </c>
      <c r="H984" s="432">
        <v>45231</v>
      </c>
      <c r="I984" s="428"/>
      <c r="J984" s="144"/>
      <c r="K984" s="144"/>
      <c r="L984" s="154">
        <v>0</v>
      </c>
      <c r="M984" s="154">
        <v>993</v>
      </c>
      <c r="N984" s="215" t="s">
        <v>347</v>
      </c>
      <c r="O984" s="144">
        <f t="shared" si="283"/>
        <v>45</v>
      </c>
      <c r="P984" s="99">
        <f t="shared" si="284"/>
        <v>19652.400000000001</v>
      </c>
      <c r="Q984" s="198"/>
      <c r="R984" s="198"/>
      <c r="S984" s="104"/>
      <c r="T984" s="198"/>
      <c r="U984" s="198"/>
      <c r="V984" s="198"/>
      <c r="W984" s="144">
        <v>387</v>
      </c>
      <c r="X984" s="99">
        <f t="shared" si="285"/>
        <v>169010.64</v>
      </c>
      <c r="Y984" s="76">
        <f t="shared" si="281"/>
        <v>0</v>
      </c>
      <c r="Z984" s="91"/>
      <c r="AA984" s="91"/>
      <c r="AB984" s="91"/>
      <c r="AC984" s="91"/>
      <c r="AD984" s="91"/>
      <c r="AE984" s="91"/>
      <c r="AF984" s="91"/>
      <c r="AG984" s="91"/>
      <c r="AH984" s="91"/>
      <c r="AI984" s="91"/>
      <c r="AJ984" s="91"/>
      <c r="AK984" s="91"/>
      <c r="AL984" s="91"/>
      <c r="AM984" s="91"/>
    </row>
    <row r="985" spans="1:39" s="69" customFormat="1" ht="50.25" customHeight="1">
      <c r="A985" s="154">
        <v>156</v>
      </c>
      <c r="B985" s="427" t="s">
        <v>174</v>
      </c>
      <c r="C985" s="258" t="s">
        <v>38</v>
      </c>
      <c r="D985" s="435" t="s">
        <v>177</v>
      </c>
      <c r="E985" s="99">
        <v>177.23</v>
      </c>
      <c r="F985" s="144">
        <v>0</v>
      </c>
      <c r="G985" s="99">
        <f t="shared" si="282"/>
        <v>0</v>
      </c>
      <c r="H985" s="432">
        <v>44316</v>
      </c>
      <c r="I985" s="428"/>
      <c r="J985" s="144"/>
      <c r="K985" s="144"/>
      <c r="L985" s="154">
        <v>0</v>
      </c>
      <c r="M985" s="154" t="s">
        <v>175</v>
      </c>
      <c r="N985" s="215" t="s">
        <v>176</v>
      </c>
      <c r="O985" s="144">
        <f t="shared" si="283"/>
        <v>0</v>
      </c>
      <c r="P985" s="99">
        <f t="shared" si="284"/>
        <v>0</v>
      </c>
      <c r="Q985" s="198"/>
      <c r="R985" s="198"/>
      <c r="S985" s="104"/>
      <c r="T985" s="198"/>
      <c r="U985" s="198"/>
      <c r="V985" s="198"/>
      <c r="W985" s="144">
        <v>0</v>
      </c>
      <c r="X985" s="99">
        <f t="shared" si="285"/>
        <v>0</v>
      </c>
      <c r="Y985" s="76">
        <f t="shared" si="281"/>
        <v>0</v>
      </c>
      <c r="Z985" s="91"/>
      <c r="AA985" s="91"/>
      <c r="AB985" s="91"/>
      <c r="AC985" s="91"/>
      <c r="AD985" s="91"/>
      <c r="AE985" s="91"/>
      <c r="AF985" s="91"/>
      <c r="AG985" s="91"/>
      <c r="AH985" s="91"/>
      <c r="AI985" s="91"/>
      <c r="AJ985" s="91"/>
      <c r="AK985" s="91"/>
      <c r="AL985" s="91"/>
      <c r="AM985" s="91"/>
    </row>
    <row r="986" spans="1:39" s="69" customFormat="1" ht="50.25" customHeight="1">
      <c r="A986" s="154">
        <v>157</v>
      </c>
      <c r="B986" s="257" t="s">
        <v>178</v>
      </c>
      <c r="C986" s="258" t="s">
        <v>38</v>
      </c>
      <c r="D986" s="435" t="s">
        <v>179</v>
      </c>
      <c r="E986" s="99">
        <v>283.62</v>
      </c>
      <c r="F986" s="144">
        <v>0</v>
      </c>
      <c r="G986" s="99">
        <f t="shared" si="282"/>
        <v>0</v>
      </c>
      <c r="H986" s="432">
        <v>44316</v>
      </c>
      <c r="I986" s="428"/>
      <c r="J986" s="364"/>
      <c r="K986" s="95"/>
      <c r="L986" s="99">
        <v>0</v>
      </c>
      <c r="M986" s="431" t="s">
        <v>159</v>
      </c>
      <c r="N986" s="215" t="s">
        <v>160</v>
      </c>
      <c r="O986" s="144">
        <f t="shared" si="283"/>
        <v>0</v>
      </c>
      <c r="P986" s="99">
        <f t="shared" si="284"/>
        <v>0</v>
      </c>
      <c r="Q986" s="103"/>
      <c r="R986" s="95"/>
      <c r="S986" s="95"/>
      <c r="T986" s="95"/>
      <c r="U986" s="95"/>
      <c r="V986" s="95"/>
      <c r="W986" s="144">
        <v>0</v>
      </c>
      <c r="X986" s="99">
        <f t="shared" si="285"/>
        <v>0</v>
      </c>
      <c r="Y986" s="76">
        <f t="shared" si="281"/>
        <v>0</v>
      </c>
      <c r="Z986" s="91"/>
      <c r="AA986" s="91"/>
      <c r="AB986" s="91"/>
      <c r="AC986" s="91"/>
      <c r="AD986" s="91"/>
      <c r="AE986" s="91"/>
      <c r="AF986" s="91"/>
      <c r="AG986" s="91"/>
      <c r="AH986" s="91"/>
      <c r="AI986" s="91"/>
      <c r="AJ986" s="91"/>
      <c r="AK986" s="91"/>
      <c r="AL986" s="91"/>
      <c r="AM986" s="91"/>
    </row>
    <row r="987" spans="1:39" s="69" customFormat="1" ht="57.75" customHeight="1">
      <c r="A987" s="154">
        <v>158</v>
      </c>
      <c r="B987" s="427" t="s">
        <v>180</v>
      </c>
      <c r="C987" s="258" t="s">
        <v>38</v>
      </c>
      <c r="D987" s="435" t="s">
        <v>181</v>
      </c>
      <c r="E987" s="99">
        <v>283.62</v>
      </c>
      <c r="F987" s="144">
        <v>362</v>
      </c>
      <c r="G987" s="99">
        <f t="shared" si="282"/>
        <v>102670.44</v>
      </c>
      <c r="H987" s="432">
        <v>44408</v>
      </c>
      <c r="I987" s="428"/>
      <c r="J987" s="364"/>
      <c r="K987" s="95"/>
      <c r="L987" s="99">
        <v>0</v>
      </c>
      <c r="M987" s="431" t="s">
        <v>159</v>
      </c>
      <c r="N987" s="215" t="s">
        <v>160</v>
      </c>
      <c r="O987" s="144">
        <f t="shared" si="283"/>
        <v>362</v>
      </c>
      <c r="P987" s="99">
        <f t="shared" si="284"/>
        <v>102670.44</v>
      </c>
      <c r="Q987" s="103"/>
      <c r="R987" s="95"/>
      <c r="S987" s="95"/>
      <c r="T987" s="95"/>
      <c r="U987" s="95"/>
      <c r="V987" s="95"/>
      <c r="W987" s="144">
        <v>0</v>
      </c>
      <c r="X987" s="99">
        <f t="shared" si="285"/>
        <v>0</v>
      </c>
      <c r="Y987" s="76">
        <f t="shared" si="281"/>
        <v>0</v>
      </c>
      <c r="Z987" s="91"/>
      <c r="AA987" s="91"/>
      <c r="AB987" s="91"/>
      <c r="AC987" s="91"/>
      <c r="AD987" s="91"/>
      <c r="AE987" s="91"/>
      <c r="AF987" s="91"/>
      <c r="AG987" s="91"/>
      <c r="AH987" s="91"/>
      <c r="AI987" s="91"/>
      <c r="AJ987" s="91"/>
      <c r="AK987" s="91"/>
      <c r="AL987" s="91"/>
      <c r="AM987" s="91"/>
    </row>
    <row r="988" spans="1:39" s="69" customFormat="1" ht="57.75" customHeight="1">
      <c r="A988" s="154">
        <v>159</v>
      </c>
      <c r="B988" s="257" t="s">
        <v>182</v>
      </c>
      <c r="C988" s="258" t="s">
        <v>38</v>
      </c>
      <c r="D988" s="435" t="s">
        <v>183</v>
      </c>
      <c r="E988" s="99">
        <v>283.62</v>
      </c>
      <c r="F988" s="144">
        <v>0</v>
      </c>
      <c r="G988" s="99">
        <f t="shared" si="282"/>
        <v>0</v>
      </c>
      <c r="H988" s="432">
        <v>44439</v>
      </c>
      <c r="I988" s="428"/>
      <c r="J988" s="364"/>
      <c r="K988" s="144"/>
      <c r="L988" s="154">
        <v>0</v>
      </c>
      <c r="M988" s="431" t="s">
        <v>159</v>
      </c>
      <c r="N988" s="215" t="s">
        <v>160</v>
      </c>
      <c r="O988" s="144">
        <f t="shared" si="283"/>
        <v>0</v>
      </c>
      <c r="P988" s="99">
        <f t="shared" si="284"/>
        <v>0</v>
      </c>
      <c r="Q988" s="198"/>
      <c r="R988" s="198"/>
      <c r="S988" s="104"/>
      <c r="T988" s="198"/>
      <c r="U988" s="198"/>
      <c r="V988" s="198"/>
      <c r="W988" s="144">
        <v>0</v>
      </c>
      <c r="X988" s="99">
        <f t="shared" si="285"/>
        <v>0</v>
      </c>
      <c r="Y988" s="76">
        <f t="shared" si="281"/>
        <v>0</v>
      </c>
      <c r="Z988" s="91"/>
      <c r="AA988" s="91"/>
      <c r="AB988" s="91"/>
      <c r="AC988" s="91"/>
      <c r="AD988" s="91"/>
      <c r="AE988" s="91"/>
      <c r="AF988" s="91"/>
      <c r="AG988" s="91"/>
      <c r="AH988" s="91"/>
      <c r="AI988" s="91"/>
      <c r="AJ988" s="91"/>
      <c r="AK988" s="91"/>
      <c r="AL988" s="91"/>
      <c r="AM988" s="91"/>
    </row>
    <row r="989" spans="1:39" s="69" customFormat="1" ht="73.5" customHeight="1">
      <c r="A989" s="154">
        <v>160</v>
      </c>
      <c r="B989" s="257" t="s">
        <v>325</v>
      </c>
      <c r="C989" s="258" t="s">
        <v>326</v>
      </c>
      <c r="D989" s="435" t="s">
        <v>327</v>
      </c>
      <c r="E989" s="99">
        <v>19.420000000000002</v>
      </c>
      <c r="F989" s="144">
        <v>8320</v>
      </c>
      <c r="G989" s="99">
        <f t="shared" si="282"/>
        <v>161574.40000000002</v>
      </c>
      <c r="H989" s="432">
        <v>44866</v>
      </c>
      <c r="I989" s="428"/>
      <c r="J989" s="364"/>
      <c r="K989" s="144"/>
      <c r="L989" s="154">
        <v>0</v>
      </c>
      <c r="M989" s="431" t="s">
        <v>287</v>
      </c>
      <c r="N989" s="215" t="s">
        <v>288</v>
      </c>
      <c r="O989" s="144">
        <f t="shared" si="283"/>
        <v>6340</v>
      </c>
      <c r="P989" s="99">
        <f t="shared" si="284"/>
        <v>123122.80000000002</v>
      </c>
      <c r="Q989" s="198"/>
      <c r="R989" s="198"/>
      <c r="S989" s="104"/>
      <c r="T989" s="198"/>
      <c r="U989" s="198"/>
      <c r="V989" s="198"/>
      <c r="W989" s="144">
        <v>1980</v>
      </c>
      <c r="X989" s="99">
        <f t="shared" si="285"/>
        <v>38451.600000000006</v>
      </c>
      <c r="Y989" s="76">
        <f t="shared" si="281"/>
        <v>0</v>
      </c>
      <c r="Z989" s="91"/>
      <c r="AA989" s="91"/>
      <c r="AB989" s="91"/>
      <c r="AC989" s="91"/>
      <c r="AD989" s="91"/>
      <c r="AE989" s="91"/>
      <c r="AF989" s="91"/>
      <c r="AG989" s="91"/>
      <c r="AH989" s="91"/>
      <c r="AI989" s="91"/>
      <c r="AJ989" s="91"/>
      <c r="AK989" s="91"/>
      <c r="AL989" s="91"/>
      <c r="AM989" s="91"/>
    </row>
    <row r="990" spans="1:39" s="69" customFormat="1" ht="73.5" customHeight="1">
      <c r="A990" s="154">
        <v>161</v>
      </c>
      <c r="B990" s="257" t="s">
        <v>325</v>
      </c>
      <c r="C990" s="258" t="s">
        <v>326</v>
      </c>
      <c r="D990" s="258" t="s">
        <v>327</v>
      </c>
      <c r="E990" s="99">
        <v>19.260000000000002</v>
      </c>
      <c r="F990" s="144">
        <v>1080</v>
      </c>
      <c r="G990" s="99">
        <f t="shared" si="282"/>
        <v>20800.800000000003</v>
      </c>
      <c r="H990" s="432">
        <v>44895</v>
      </c>
      <c r="I990" s="428"/>
      <c r="J990" s="364"/>
      <c r="K990" s="144"/>
      <c r="L990" s="99">
        <v>0</v>
      </c>
      <c r="M990" s="95">
        <v>993</v>
      </c>
      <c r="N990" s="215" t="s">
        <v>347</v>
      </c>
      <c r="O990" s="144">
        <f t="shared" si="283"/>
        <v>1080</v>
      </c>
      <c r="P990" s="99">
        <f t="shared" si="284"/>
        <v>20800.800000000003</v>
      </c>
      <c r="Q990" s="103"/>
      <c r="R990" s="95"/>
      <c r="S990" s="95"/>
      <c r="T990" s="95"/>
      <c r="U990" s="95"/>
      <c r="V990" s="95"/>
      <c r="W990" s="144">
        <v>0</v>
      </c>
      <c r="X990" s="99">
        <f t="shared" si="285"/>
        <v>0</v>
      </c>
      <c r="Y990" s="76">
        <f t="shared" si="281"/>
        <v>0</v>
      </c>
      <c r="Z990" s="91"/>
      <c r="AA990" s="91"/>
      <c r="AB990" s="91"/>
      <c r="AC990" s="91"/>
      <c r="AD990" s="91"/>
      <c r="AE990" s="91"/>
      <c r="AF990" s="91"/>
      <c r="AG990" s="91"/>
      <c r="AH990" s="91"/>
      <c r="AI990" s="91"/>
      <c r="AJ990" s="91"/>
      <c r="AK990" s="91"/>
      <c r="AL990" s="91"/>
      <c r="AM990" s="91"/>
    </row>
    <row r="991" spans="1:39" s="69" customFormat="1" ht="73.5" customHeight="1">
      <c r="A991" s="154">
        <v>162</v>
      </c>
      <c r="B991" s="257" t="s">
        <v>325</v>
      </c>
      <c r="C991" s="258" t="s">
        <v>326</v>
      </c>
      <c r="D991" s="258" t="s">
        <v>396</v>
      </c>
      <c r="E991" s="99">
        <v>19.260000000000002</v>
      </c>
      <c r="F991" s="144">
        <v>82086</v>
      </c>
      <c r="G991" s="99">
        <f t="shared" si="282"/>
        <v>1580976.36</v>
      </c>
      <c r="H991" s="432">
        <v>45017</v>
      </c>
      <c r="I991" s="428"/>
      <c r="J991" s="364"/>
      <c r="K991" s="144"/>
      <c r="L991" s="154">
        <v>0</v>
      </c>
      <c r="M991" s="95">
        <v>993</v>
      </c>
      <c r="N991" s="215" t="s">
        <v>347</v>
      </c>
      <c r="O991" s="144">
        <f t="shared" si="283"/>
        <v>27834</v>
      </c>
      <c r="P991" s="99">
        <f t="shared" si="284"/>
        <v>536082.84000000008</v>
      </c>
      <c r="Q991" s="198"/>
      <c r="R991" s="198"/>
      <c r="S991" s="104"/>
      <c r="T991" s="198"/>
      <c r="U991" s="198"/>
      <c r="V991" s="198"/>
      <c r="W991" s="144">
        <v>54252</v>
      </c>
      <c r="X991" s="99">
        <f t="shared" si="285"/>
        <v>1044893.5200000001</v>
      </c>
      <c r="Y991" s="76">
        <f t="shared" si="281"/>
        <v>0</v>
      </c>
      <c r="Z991" s="91"/>
      <c r="AA991" s="91"/>
      <c r="AB991" s="91"/>
      <c r="AC991" s="91"/>
      <c r="AD991" s="91"/>
      <c r="AE991" s="91"/>
      <c r="AF991" s="91"/>
      <c r="AG991" s="91"/>
      <c r="AH991" s="91"/>
      <c r="AI991" s="91"/>
      <c r="AJ991" s="91"/>
      <c r="AK991" s="91"/>
      <c r="AL991" s="91"/>
      <c r="AM991" s="91"/>
    </row>
    <row r="992" spans="1:39" s="69" customFormat="1" ht="36" customHeight="1">
      <c r="A992" s="154">
        <v>163</v>
      </c>
      <c r="B992" s="257" t="s">
        <v>825</v>
      </c>
      <c r="C992" s="258" t="s">
        <v>27</v>
      </c>
      <c r="D992" s="258" t="s">
        <v>826</v>
      </c>
      <c r="E992" s="99">
        <v>166</v>
      </c>
      <c r="F992" s="144">
        <v>8225</v>
      </c>
      <c r="G992" s="99">
        <f t="shared" si="282"/>
        <v>1365350</v>
      </c>
      <c r="H992" s="96" t="s">
        <v>827</v>
      </c>
      <c r="I992" s="428"/>
      <c r="J992" s="144"/>
      <c r="K992" s="144"/>
      <c r="L992" s="99">
        <v>0</v>
      </c>
      <c r="M992" s="154">
        <v>1260</v>
      </c>
      <c r="N992" s="215" t="s">
        <v>415</v>
      </c>
      <c r="O992" s="144">
        <f t="shared" si="283"/>
        <v>371</v>
      </c>
      <c r="P992" s="99">
        <f t="shared" si="284"/>
        <v>61586</v>
      </c>
      <c r="Q992" s="103"/>
      <c r="R992" s="95"/>
      <c r="S992" s="95"/>
      <c r="T992" s="95"/>
      <c r="U992" s="95"/>
      <c r="V992" s="95"/>
      <c r="W992" s="144">
        <v>7854</v>
      </c>
      <c r="X992" s="99">
        <f t="shared" si="285"/>
        <v>1303764</v>
      </c>
      <c r="Y992" s="76">
        <f t="shared" si="281"/>
        <v>0</v>
      </c>
      <c r="Z992" s="91"/>
      <c r="AA992" s="91"/>
      <c r="AB992" s="91"/>
      <c r="AC992" s="91"/>
      <c r="AD992" s="91"/>
      <c r="AE992" s="91"/>
      <c r="AF992" s="91"/>
      <c r="AG992" s="91"/>
      <c r="AH992" s="91"/>
      <c r="AI992" s="91"/>
      <c r="AJ992" s="91"/>
      <c r="AK992" s="91"/>
      <c r="AL992" s="91"/>
      <c r="AM992" s="91"/>
    </row>
    <row r="993" spans="1:39" s="69" customFormat="1" ht="71.25" customHeight="1">
      <c r="A993" s="154">
        <v>164</v>
      </c>
      <c r="B993" s="268" t="s">
        <v>828</v>
      </c>
      <c r="C993" s="95" t="s">
        <v>34</v>
      </c>
      <c r="D993" s="258" t="s">
        <v>829</v>
      </c>
      <c r="E993" s="99">
        <v>34416.550000000003</v>
      </c>
      <c r="F993" s="144">
        <v>0</v>
      </c>
      <c r="G993" s="99">
        <f t="shared" si="282"/>
        <v>0</v>
      </c>
      <c r="H993" s="432">
        <v>45260</v>
      </c>
      <c r="I993" s="428"/>
      <c r="J993" s="364"/>
      <c r="K993" s="144"/>
      <c r="L993" s="99">
        <v>0</v>
      </c>
      <c r="M993" s="95">
        <v>1454</v>
      </c>
      <c r="N993" s="215" t="s">
        <v>616</v>
      </c>
      <c r="O993" s="144">
        <f t="shared" si="283"/>
        <v>0</v>
      </c>
      <c r="P993" s="99">
        <f t="shared" si="284"/>
        <v>0</v>
      </c>
      <c r="Q993" s="103"/>
      <c r="R993" s="95"/>
      <c r="S993" s="95"/>
      <c r="T993" s="95"/>
      <c r="U993" s="95"/>
      <c r="V993" s="95"/>
      <c r="W993" s="144">
        <v>0</v>
      </c>
      <c r="X993" s="99">
        <f t="shared" si="285"/>
        <v>0</v>
      </c>
      <c r="Y993" s="76">
        <f t="shared" si="281"/>
        <v>0</v>
      </c>
      <c r="Z993" s="91"/>
      <c r="AA993" s="91"/>
      <c r="AB993" s="91"/>
      <c r="AC993" s="91"/>
      <c r="AD993" s="91"/>
      <c r="AE993" s="91"/>
      <c r="AF993" s="91"/>
      <c r="AG993" s="91"/>
      <c r="AH993" s="91"/>
      <c r="AI993" s="91"/>
      <c r="AJ993" s="91"/>
      <c r="AK993" s="91"/>
      <c r="AL993" s="91"/>
      <c r="AM993" s="91"/>
    </row>
    <row r="994" spans="1:39" s="69" customFormat="1" ht="36" customHeight="1">
      <c r="A994" s="154">
        <v>165</v>
      </c>
      <c r="B994" s="268" t="s">
        <v>184</v>
      </c>
      <c r="C994" s="95" t="s">
        <v>38</v>
      </c>
      <c r="D994" s="258" t="s">
        <v>328</v>
      </c>
      <c r="E994" s="99">
        <v>19.38</v>
      </c>
      <c r="F994" s="144">
        <v>4323</v>
      </c>
      <c r="G994" s="99">
        <f t="shared" si="282"/>
        <v>83779.739999999991</v>
      </c>
      <c r="H994" s="432">
        <v>44865</v>
      </c>
      <c r="I994" s="428"/>
      <c r="J994" s="364"/>
      <c r="K994" s="144"/>
      <c r="L994" s="154">
        <v>0</v>
      </c>
      <c r="M994" s="95">
        <v>602</v>
      </c>
      <c r="N994" s="215" t="s">
        <v>290</v>
      </c>
      <c r="O994" s="144">
        <f t="shared" si="283"/>
        <v>703</v>
      </c>
      <c r="P994" s="99">
        <f t="shared" si="284"/>
        <v>13624.14</v>
      </c>
      <c r="Q994" s="198"/>
      <c r="R994" s="198"/>
      <c r="S994" s="104"/>
      <c r="T994" s="198"/>
      <c r="U994" s="198"/>
      <c r="V994" s="198"/>
      <c r="W994" s="144">
        <v>3620</v>
      </c>
      <c r="X994" s="99">
        <f t="shared" si="285"/>
        <v>70155.599999999991</v>
      </c>
      <c r="Y994" s="76">
        <f t="shared" si="281"/>
        <v>0</v>
      </c>
      <c r="Z994" s="91"/>
      <c r="AA994" s="91"/>
      <c r="AB994" s="91"/>
      <c r="AC994" s="91"/>
      <c r="AD994" s="91"/>
      <c r="AE994" s="91"/>
      <c r="AF994" s="91"/>
      <c r="AG994" s="91"/>
      <c r="AH994" s="91"/>
      <c r="AI994" s="91"/>
      <c r="AJ994" s="91"/>
      <c r="AK994" s="91"/>
      <c r="AL994" s="91"/>
      <c r="AM994" s="91"/>
    </row>
    <row r="995" spans="1:39" s="69" customFormat="1" ht="36" customHeight="1">
      <c r="A995" s="154">
        <v>166</v>
      </c>
      <c r="B995" s="268" t="s">
        <v>830</v>
      </c>
      <c r="C995" s="95" t="s">
        <v>38</v>
      </c>
      <c r="D995" s="258" t="s">
        <v>831</v>
      </c>
      <c r="E995" s="99">
        <v>19.38</v>
      </c>
      <c r="F995" s="144">
        <v>3651</v>
      </c>
      <c r="G995" s="99">
        <f t="shared" si="282"/>
        <v>70756.37999999999</v>
      </c>
      <c r="H995" s="432">
        <v>44865</v>
      </c>
      <c r="I995" s="428"/>
      <c r="J995" s="364"/>
      <c r="K995" s="144"/>
      <c r="L995" s="154">
        <v>0</v>
      </c>
      <c r="M995" s="95">
        <v>602</v>
      </c>
      <c r="N995" s="215" t="s">
        <v>290</v>
      </c>
      <c r="O995" s="144">
        <f t="shared" si="283"/>
        <v>1490</v>
      </c>
      <c r="P995" s="99">
        <f t="shared" si="284"/>
        <v>28876.199999999997</v>
      </c>
      <c r="Q995" s="198"/>
      <c r="R995" s="198"/>
      <c r="S995" s="104"/>
      <c r="T995" s="198"/>
      <c r="U995" s="198"/>
      <c r="V995" s="198"/>
      <c r="W995" s="144">
        <v>2161</v>
      </c>
      <c r="X995" s="99">
        <f t="shared" si="285"/>
        <v>41880.18</v>
      </c>
      <c r="Y995" s="76">
        <f t="shared" si="281"/>
        <v>0</v>
      </c>
      <c r="Z995" s="91"/>
      <c r="AA995" s="91"/>
      <c r="AB995" s="91"/>
      <c r="AC995" s="91"/>
      <c r="AD995" s="91"/>
      <c r="AE995" s="91"/>
      <c r="AF995" s="91"/>
      <c r="AG995" s="91"/>
      <c r="AH995" s="91"/>
      <c r="AI995" s="91"/>
      <c r="AJ995" s="91"/>
      <c r="AK995" s="91"/>
      <c r="AL995" s="91"/>
      <c r="AM995" s="91"/>
    </row>
    <row r="996" spans="1:39" s="69" customFormat="1" ht="36" customHeight="1">
      <c r="A996" s="154">
        <v>167</v>
      </c>
      <c r="B996" s="427" t="s">
        <v>185</v>
      </c>
      <c r="C996" s="258" t="s">
        <v>38</v>
      </c>
      <c r="D996" s="434" t="s">
        <v>329</v>
      </c>
      <c r="E996" s="99">
        <v>19.38</v>
      </c>
      <c r="F996" s="144">
        <v>4323</v>
      </c>
      <c r="G996" s="99">
        <f t="shared" si="282"/>
        <v>83779.739999999991</v>
      </c>
      <c r="H996" s="432">
        <v>44865</v>
      </c>
      <c r="I996" s="428"/>
      <c r="J996" s="364"/>
      <c r="K996" s="144"/>
      <c r="L996" s="99">
        <v>0</v>
      </c>
      <c r="M996" s="95">
        <v>602</v>
      </c>
      <c r="N996" s="96" t="s">
        <v>290</v>
      </c>
      <c r="O996" s="144">
        <f t="shared" si="283"/>
        <v>703</v>
      </c>
      <c r="P996" s="99">
        <f t="shared" si="284"/>
        <v>13624.14</v>
      </c>
      <c r="Q996" s="103"/>
      <c r="R996" s="95"/>
      <c r="S996" s="95"/>
      <c r="T996" s="95"/>
      <c r="U996" s="95"/>
      <c r="V996" s="95"/>
      <c r="W996" s="144">
        <v>3620</v>
      </c>
      <c r="X996" s="99">
        <f t="shared" si="285"/>
        <v>70155.599999999991</v>
      </c>
      <c r="Y996" s="76">
        <f t="shared" si="281"/>
        <v>0</v>
      </c>
      <c r="Z996" s="91"/>
      <c r="AA996" s="91"/>
      <c r="AB996" s="91"/>
      <c r="AC996" s="91"/>
      <c r="AD996" s="91"/>
      <c r="AE996" s="91"/>
      <c r="AF996" s="91"/>
      <c r="AG996" s="91"/>
      <c r="AH996" s="91"/>
      <c r="AI996" s="91"/>
      <c r="AJ996" s="91"/>
      <c r="AK996" s="91"/>
      <c r="AL996" s="91"/>
      <c r="AM996" s="91"/>
    </row>
    <row r="997" spans="1:39" s="69" customFormat="1" ht="36" customHeight="1">
      <c r="A997" s="154">
        <v>168</v>
      </c>
      <c r="B997" s="257" t="s">
        <v>832</v>
      </c>
      <c r="C997" s="258" t="s">
        <v>38</v>
      </c>
      <c r="D997" s="258" t="s">
        <v>833</v>
      </c>
      <c r="E997" s="99">
        <v>19.38</v>
      </c>
      <c r="F997" s="144">
        <v>3651</v>
      </c>
      <c r="G997" s="99">
        <f t="shared" si="282"/>
        <v>70756.37999999999</v>
      </c>
      <c r="H997" s="432">
        <v>44865</v>
      </c>
      <c r="I997" s="428"/>
      <c r="J997" s="144"/>
      <c r="K997" s="144"/>
      <c r="L997" s="99">
        <v>0</v>
      </c>
      <c r="M997" s="154">
        <v>602</v>
      </c>
      <c r="N997" s="215" t="s">
        <v>290</v>
      </c>
      <c r="O997" s="144">
        <f t="shared" si="283"/>
        <v>1490</v>
      </c>
      <c r="P997" s="99">
        <f t="shared" si="284"/>
        <v>28876.199999999997</v>
      </c>
      <c r="Q997" s="103"/>
      <c r="R997" s="95"/>
      <c r="S997" s="95"/>
      <c r="T997" s="95"/>
      <c r="U997" s="95"/>
      <c r="V997" s="95"/>
      <c r="W997" s="144">
        <v>2161</v>
      </c>
      <c r="X997" s="99">
        <f t="shared" si="285"/>
        <v>41880.18</v>
      </c>
      <c r="Y997" s="76">
        <f t="shared" si="281"/>
        <v>0</v>
      </c>
      <c r="Z997" s="91"/>
      <c r="AA997" s="91"/>
      <c r="AB997" s="91"/>
      <c r="AC997" s="91"/>
      <c r="AD997" s="91"/>
      <c r="AE997" s="91"/>
      <c r="AF997" s="91"/>
      <c r="AG997" s="91"/>
      <c r="AH997" s="91"/>
      <c r="AI997" s="91"/>
      <c r="AJ997" s="91"/>
      <c r="AK997" s="91"/>
      <c r="AL997" s="91"/>
      <c r="AM997" s="91"/>
    </row>
    <row r="998" spans="1:39" s="69" customFormat="1" ht="36" customHeight="1">
      <c r="A998" s="154">
        <v>169</v>
      </c>
      <c r="B998" s="257" t="s">
        <v>98</v>
      </c>
      <c r="C998" s="258" t="s">
        <v>27</v>
      </c>
      <c r="D998" s="258" t="s">
        <v>110</v>
      </c>
      <c r="E998" s="99">
        <v>7694.37</v>
      </c>
      <c r="F998" s="144">
        <v>0</v>
      </c>
      <c r="G998" s="99">
        <f t="shared" si="282"/>
        <v>0</v>
      </c>
      <c r="H998" s="432">
        <v>44446</v>
      </c>
      <c r="I998" s="428"/>
      <c r="J998" s="144"/>
      <c r="K998" s="144"/>
      <c r="L998" s="99">
        <v>0</v>
      </c>
      <c r="M998" s="154">
        <v>462</v>
      </c>
      <c r="N998" s="436">
        <v>43580</v>
      </c>
      <c r="O998" s="144">
        <f t="shared" si="283"/>
        <v>0</v>
      </c>
      <c r="P998" s="99">
        <f t="shared" si="284"/>
        <v>0</v>
      </c>
      <c r="Q998" s="103"/>
      <c r="R998" s="95"/>
      <c r="S998" s="95"/>
      <c r="T998" s="95"/>
      <c r="U998" s="95"/>
      <c r="V998" s="95"/>
      <c r="W998" s="144">
        <v>0</v>
      </c>
      <c r="X998" s="99">
        <f t="shared" si="285"/>
        <v>0</v>
      </c>
      <c r="Y998" s="76">
        <f t="shared" si="281"/>
        <v>0</v>
      </c>
      <c r="Z998" s="91"/>
      <c r="AA998" s="91"/>
      <c r="AB998" s="91"/>
      <c r="AC998" s="91"/>
      <c r="AD998" s="91"/>
      <c r="AE998" s="91"/>
      <c r="AF998" s="91"/>
      <c r="AG998" s="91"/>
      <c r="AH998" s="91"/>
      <c r="AI998" s="91"/>
      <c r="AJ998" s="91"/>
      <c r="AK998" s="91"/>
      <c r="AL998" s="91"/>
      <c r="AM998" s="91"/>
    </row>
    <row r="999" spans="1:39" s="69" customFormat="1" ht="36" customHeight="1">
      <c r="A999" s="154">
        <v>170</v>
      </c>
      <c r="B999" s="257" t="s">
        <v>98</v>
      </c>
      <c r="C999" s="258" t="s">
        <v>27</v>
      </c>
      <c r="D999" s="258" t="s">
        <v>107</v>
      </c>
      <c r="E999" s="99">
        <v>7694.37</v>
      </c>
      <c r="F999" s="144">
        <v>19</v>
      </c>
      <c r="G999" s="99">
        <f t="shared" si="282"/>
        <v>146193.03</v>
      </c>
      <c r="H999" s="432">
        <v>44515</v>
      </c>
      <c r="I999" s="428"/>
      <c r="J999" s="144"/>
      <c r="K999" s="144"/>
      <c r="L999" s="99">
        <v>0</v>
      </c>
      <c r="M999" s="154">
        <v>462</v>
      </c>
      <c r="N999" s="215" t="s">
        <v>117</v>
      </c>
      <c r="O999" s="144">
        <f t="shared" si="283"/>
        <v>3</v>
      </c>
      <c r="P999" s="99">
        <f t="shared" si="284"/>
        <v>23083.11</v>
      </c>
      <c r="Q999" s="103"/>
      <c r="R999" s="95"/>
      <c r="S999" s="95"/>
      <c r="T999" s="95"/>
      <c r="U999" s="95"/>
      <c r="V999" s="95"/>
      <c r="W999" s="144">
        <v>16</v>
      </c>
      <c r="X999" s="99">
        <f t="shared" si="285"/>
        <v>123109.92</v>
      </c>
      <c r="Y999" s="76">
        <f t="shared" si="281"/>
        <v>0</v>
      </c>
      <c r="Z999" s="91"/>
      <c r="AA999" s="91"/>
      <c r="AB999" s="91"/>
      <c r="AC999" s="91"/>
      <c r="AD999" s="91"/>
      <c r="AE999" s="91"/>
      <c r="AF999" s="91"/>
      <c r="AG999" s="91"/>
      <c r="AH999" s="91"/>
      <c r="AI999" s="91"/>
      <c r="AJ999" s="91"/>
      <c r="AK999" s="91"/>
      <c r="AL999" s="91"/>
      <c r="AM999" s="91"/>
    </row>
    <row r="1000" spans="1:39" s="69" customFormat="1" ht="36" customHeight="1">
      <c r="A1000" s="154">
        <v>171</v>
      </c>
      <c r="B1000" s="427" t="s">
        <v>98</v>
      </c>
      <c r="C1000" s="258" t="s">
        <v>27</v>
      </c>
      <c r="D1000" s="258" t="s">
        <v>129</v>
      </c>
      <c r="E1000" s="99">
        <v>7694.37</v>
      </c>
      <c r="F1000" s="144">
        <v>50</v>
      </c>
      <c r="G1000" s="99">
        <f t="shared" si="282"/>
        <v>384718.5</v>
      </c>
      <c r="H1000" s="432">
        <v>44670</v>
      </c>
      <c r="I1000" s="428"/>
      <c r="J1000" s="364"/>
      <c r="K1000" s="144"/>
      <c r="L1000" s="99">
        <v>0</v>
      </c>
      <c r="M1000" s="154">
        <v>462</v>
      </c>
      <c r="N1000" s="215" t="s">
        <v>117</v>
      </c>
      <c r="O1000" s="144">
        <f t="shared" si="283"/>
        <v>0</v>
      </c>
      <c r="P1000" s="99">
        <f t="shared" si="284"/>
        <v>0</v>
      </c>
      <c r="Q1000" s="103"/>
      <c r="R1000" s="95"/>
      <c r="S1000" s="95"/>
      <c r="T1000" s="95"/>
      <c r="U1000" s="95"/>
      <c r="V1000" s="95"/>
      <c r="W1000" s="144">
        <v>50</v>
      </c>
      <c r="X1000" s="99">
        <f t="shared" si="285"/>
        <v>384718.5</v>
      </c>
      <c r="Y1000" s="76">
        <f t="shared" si="281"/>
        <v>0</v>
      </c>
      <c r="Z1000" s="91"/>
      <c r="AA1000" s="91"/>
      <c r="AB1000" s="91"/>
      <c r="AC1000" s="91"/>
      <c r="AD1000" s="91"/>
      <c r="AE1000" s="91"/>
      <c r="AF1000" s="91"/>
      <c r="AG1000" s="91"/>
      <c r="AH1000" s="91"/>
      <c r="AI1000" s="91"/>
      <c r="AJ1000" s="91"/>
      <c r="AK1000" s="91"/>
      <c r="AL1000" s="91"/>
      <c r="AM1000" s="91"/>
    </row>
    <row r="1001" spans="1:39" s="69" customFormat="1" ht="40.5" customHeight="1">
      <c r="A1001" s="154">
        <v>172</v>
      </c>
      <c r="B1001" s="427" t="s">
        <v>186</v>
      </c>
      <c r="C1001" s="258" t="s">
        <v>27</v>
      </c>
      <c r="D1001" s="258" t="s">
        <v>187</v>
      </c>
      <c r="E1001" s="99">
        <v>7689.02</v>
      </c>
      <c r="F1001" s="144">
        <v>20</v>
      </c>
      <c r="G1001" s="99">
        <f t="shared" si="282"/>
        <v>153780.40000000002</v>
      </c>
      <c r="H1001" s="432">
        <v>44665</v>
      </c>
      <c r="I1001" s="428"/>
      <c r="J1001" s="364"/>
      <c r="K1001" s="144"/>
      <c r="L1001" s="99">
        <v>0</v>
      </c>
      <c r="M1001" s="154" t="s">
        <v>146</v>
      </c>
      <c r="N1001" s="215" t="s">
        <v>147</v>
      </c>
      <c r="O1001" s="144">
        <f t="shared" si="283"/>
        <v>0</v>
      </c>
      <c r="P1001" s="99">
        <f t="shared" si="284"/>
        <v>0</v>
      </c>
      <c r="Q1001" s="103"/>
      <c r="R1001" s="95"/>
      <c r="S1001" s="95"/>
      <c r="T1001" s="95"/>
      <c r="U1001" s="95"/>
      <c r="V1001" s="95"/>
      <c r="W1001" s="144">
        <v>20</v>
      </c>
      <c r="X1001" s="99">
        <f t="shared" si="285"/>
        <v>153780.40000000002</v>
      </c>
      <c r="Y1001" s="76">
        <f t="shared" si="281"/>
        <v>0</v>
      </c>
      <c r="Z1001" s="91"/>
      <c r="AA1001" s="91"/>
      <c r="AB1001" s="91"/>
      <c r="AC1001" s="91"/>
      <c r="AD1001" s="91"/>
      <c r="AE1001" s="91"/>
      <c r="AF1001" s="91"/>
      <c r="AG1001" s="91"/>
      <c r="AH1001" s="91"/>
      <c r="AI1001" s="91"/>
      <c r="AJ1001" s="91"/>
      <c r="AK1001" s="91"/>
      <c r="AL1001" s="91"/>
      <c r="AM1001" s="91"/>
    </row>
    <row r="1002" spans="1:39" s="69" customFormat="1" ht="40.5" customHeight="1">
      <c r="A1002" s="154">
        <v>173</v>
      </c>
      <c r="B1002" s="427" t="s">
        <v>186</v>
      </c>
      <c r="C1002" s="258" t="s">
        <v>27</v>
      </c>
      <c r="D1002" s="258" t="s">
        <v>187</v>
      </c>
      <c r="E1002" s="99">
        <v>8570.7000000000007</v>
      </c>
      <c r="F1002" s="144">
        <v>50</v>
      </c>
      <c r="G1002" s="99">
        <f t="shared" si="282"/>
        <v>428535.00000000006</v>
      </c>
      <c r="H1002" s="96" t="s">
        <v>153</v>
      </c>
      <c r="I1002" s="428"/>
      <c r="J1002" s="364"/>
      <c r="K1002" s="144"/>
      <c r="L1002" s="99">
        <v>0</v>
      </c>
      <c r="M1002" s="154">
        <v>601</v>
      </c>
      <c r="N1002" s="215" t="s">
        <v>283</v>
      </c>
      <c r="O1002" s="144">
        <f t="shared" si="283"/>
        <v>0</v>
      </c>
      <c r="P1002" s="99">
        <f t="shared" si="284"/>
        <v>0</v>
      </c>
      <c r="Q1002" s="103"/>
      <c r="R1002" s="95"/>
      <c r="S1002" s="95"/>
      <c r="T1002" s="95"/>
      <c r="U1002" s="95"/>
      <c r="V1002" s="95"/>
      <c r="W1002" s="144">
        <v>50</v>
      </c>
      <c r="X1002" s="99">
        <f t="shared" si="285"/>
        <v>428535.00000000006</v>
      </c>
      <c r="Y1002" s="76">
        <f t="shared" si="281"/>
        <v>0</v>
      </c>
      <c r="Z1002" s="91"/>
      <c r="AA1002" s="91"/>
      <c r="AB1002" s="91"/>
      <c r="AC1002" s="91"/>
      <c r="AD1002" s="91"/>
      <c r="AE1002" s="91"/>
      <c r="AF1002" s="91"/>
      <c r="AG1002" s="91"/>
      <c r="AH1002" s="91"/>
      <c r="AI1002" s="91"/>
      <c r="AJ1002" s="91"/>
      <c r="AK1002" s="91"/>
      <c r="AL1002" s="91"/>
      <c r="AM1002" s="91"/>
    </row>
    <row r="1003" spans="1:39" s="69" customFormat="1" ht="40.5" customHeight="1">
      <c r="A1003" s="154">
        <v>174</v>
      </c>
      <c r="B1003" s="427" t="s">
        <v>186</v>
      </c>
      <c r="C1003" s="258" t="s">
        <v>27</v>
      </c>
      <c r="D1003" s="434" t="s">
        <v>129</v>
      </c>
      <c r="E1003" s="99">
        <v>8570.7000000000007</v>
      </c>
      <c r="F1003" s="144">
        <v>50</v>
      </c>
      <c r="G1003" s="99">
        <f t="shared" si="282"/>
        <v>428535.00000000006</v>
      </c>
      <c r="H1003" s="96" t="s">
        <v>153</v>
      </c>
      <c r="I1003" s="428"/>
      <c r="J1003" s="364"/>
      <c r="K1003" s="144"/>
      <c r="L1003" s="99">
        <v>0</v>
      </c>
      <c r="M1003" s="95">
        <v>601</v>
      </c>
      <c r="N1003" s="96" t="s">
        <v>283</v>
      </c>
      <c r="O1003" s="144">
        <f t="shared" si="283"/>
        <v>0</v>
      </c>
      <c r="P1003" s="99">
        <f t="shared" si="284"/>
        <v>0</v>
      </c>
      <c r="Q1003" s="103"/>
      <c r="R1003" s="95"/>
      <c r="S1003" s="95"/>
      <c r="T1003" s="95"/>
      <c r="U1003" s="95"/>
      <c r="V1003" s="95"/>
      <c r="W1003" s="144">
        <v>50</v>
      </c>
      <c r="X1003" s="99">
        <f t="shared" si="285"/>
        <v>428535.00000000006</v>
      </c>
      <c r="Y1003" s="76">
        <f t="shared" si="281"/>
        <v>0</v>
      </c>
      <c r="Z1003" s="91"/>
      <c r="AA1003" s="91"/>
      <c r="AB1003" s="91"/>
      <c r="AC1003" s="91"/>
      <c r="AD1003" s="91"/>
      <c r="AE1003" s="91"/>
      <c r="AF1003" s="91"/>
      <c r="AG1003" s="91"/>
      <c r="AH1003" s="91"/>
      <c r="AI1003" s="91"/>
      <c r="AJ1003" s="91"/>
      <c r="AK1003" s="91"/>
      <c r="AL1003" s="91"/>
      <c r="AM1003" s="91"/>
    </row>
    <row r="1004" spans="1:39" s="69" customFormat="1" ht="40.5" customHeight="1">
      <c r="A1004" s="154">
        <v>175</v>
      </c>
      <c r="B1004" s="257" t="s">
        <v>186</v>
      </c>
      <c r="C1004" s="258" t="s">
        <v>27</v>
      </c>
      <c r="D1004" s="258" t="s">
        <v>834</v>
      </c>
      <c r="E1004" s="99">
        <v>8570.7000000000007</v>
      </c>
      <c r="F1004" s="144">
        <v>40</v>
      </c>
      <c r="G1004" s="99">
        <f t="shared" si="282"/>
        <v>342828</v>
      </c>
      <c r="H1004" s="96" t="s">
        <v>681</v>
      </c>
      <c r="I1004" s="428"/>
      <c r="J1004" s="364"/>
      <c r="K1004" s="144"/>
      <c r="L1004" s="99">
        <v>0</v>
      </c>
      <c r="M1004" s="154">
        <v>601</v>
      </c>
      <c r="N1004" s="215" t="s">
        <v>283</v>
      </c>
      <c r="O1004" s="144">
        <f t="shared" si="283"/>
        <v>0</v>
      </c>
      <c r="P1004" s="99">
        <f t="shared" si="284"/>
        <v>0</v>
      </c>
      <c r="Q1004" s="103"/>
      <c r="R1004" s="95"/>
      <c r="S1004" s="95"/>
      <c r="T1004" s="95"/>
      <c r="U1004" s="95"/>
      <c r="V1004" s="95"/>
      <c r="W1004" s="144">
        <v>40</v>
      </c>
      <c r="X1004" s="99">
        <f t="shared" si="285"/>
        <v>342828</v>
      </c>
      <c r="Y1004" s="76">
        <f t="shared" si="281"/>
        <v>0</v>
      </c>
      <c r="Z1004" s="91"/>
      <c r="AA1004" s="91"/>
      <c r="AB1004" s="91"/>
      <c r="AC1004" s="91"/>
      <c r="AD1004" s="91"/>
      <c r="AE1004" s="91"/>
      <c r="AF1004" s="91"/>
      <c r="AG1004" s="91"/>
      <c r="AH1004" s="91"/>
      <c r="AI1004" s="91"/>
      <c r="AJ1004" s="91"/>
      <c r="AK1004" s="91"/>
      <c r="AL1004" s="91"/>
      <c r="AM1004" s="91"/>
    </row>
    <row r="1005" spans="1:39" s="69" customFormat="1" ht="40.5" customHeight="1">
      <c r="A1005" s="154">
        <v>176</v>
      </c>
      <c r="B1005" s="257" t="s">
        <v>330</v>
      </c>
      <c r="C1005" s="258" t="s">
        <v>38</v>
      </c>
      <c r="D1005" s="434" t="s">
        <v>835</v>
      </c>
      <c r="E1005" s="99">
        <v>6067.2</v>
      </c>
      <c r="F1005" s="144">
        <v>0</v>
      </c>
      <c r="G1005" s="99">
        <f t="shared" si="282"/>
        <v>0</v>
      </c>
      <c r="H1005" s="432">
        <v>44957</v>
      </c>
      <c r="I1005" s="428"/>
      <c r="J1005" s="144"/>
      <c r="K1005" s="144"/>
      <c r="L1005" s="99">
        <v>0</v>
      </c>
      <c r="M1005" s="154" t="s">
        <v>691</v>
      </c>
      <c r="N1005" s="215" t="s">
        <v>692</v>
      </c>
      <c r="O1005" s="144">
        <f t="shared" si="283"/>
        <v>0</v>
      </c>
      <c r="P1005" s="99">
        <f t="shared" si="284"/>
        <v>0</v>
      </c>
      <c r="Q1005" s="103"/>
      <c r="R1005" s="95"/>
      <c r="S1005" s="95"/>
      <c r="T1005" s="95"/>
      <c r="U1005" s="95"/>
      <c r="V1005" s="95"/>
      <c r="W1005" s="144">
        <v>0</v>
      </c>
      <c r="X1005" s="99">
        <f t="shared" si="285"/>
        <v>0</v>
      </c>
      <c r="Y1005" s="76">
        <f t="shared" si="281"/>
        <v>0</v>
      </c>
      <c r="Z1005" s="91"/>
      <c r="AA1005" s="91"/>
      <c r="AB1005" s="91"/>
      <c r="AC1005" s="91"/>
      <c r="AD1005" s="91"/>
      <c r="AE1005" s="91"/>
      <c r="AF1005" s="91"/>
      <c r="AG1005" s="91"/>
      <c r="AH1005" s="91"/>
      <c r="AI1005" s="91"/>
      <c r="AJ1005" s="91"/>
      <c r="AK1005" s="91"/>
      <c r="AL1005" s="91"/>
      <c r="AM1005" s="91"/>
    </row>
    <row r="1006" spans="1:39" s="69" customFormat="1" ht="40.5" customHeight="1">
      <c r="A1006" s="154">
        <v>177</v>
      </c>
      <c r="B1006" s="257" t="s">
        <v>330</v>
      </c>
      <c r="C1006" s="258" t="s">
        <v>38</v>
      </c>
      <c r="D1006" s="258" t="s">
        <v>397</v>
      </c>
      <c r="E1006" s="99">
        <v>6074.6</v>
      </c>
      <c r="F1006" s="144">
        <v>45</v>
      </c>
      <c r="G1006" s="99">
        <f t="shared" si="282"/>
        <v>273357</v>
      </c>
      <c r="H1006" s="432">
        <v>44985</v>
      </c>
      <c r="I1006" s="428"/>
      <c r="J1006" s="364"/>
      <c r="K1006" s="144"/>
      <c r="L1006" s="99">
        <v>0</v>
      </c>
      <c r="M1006" s="154">
        <v>1045</v>
      </c>
      <c r="N1006" s="215" t="s">
        <v>380</v>
      </c>
      <c r="O1006" s="144">
        <f t="shared" si="283"/>
        <v>45</v>
      </c>
      <c r="P1006" s="99">
        <f t="shared" si="284"/>
        <v>273357</v>
      </c>
      <c r="Q1006" s="103"/>
      <c r="R1006" s="95"/>
      <c r="S1006" s="95"/>
      <c r="T1006" s="95"/>
      <c r="U1006" s="95"/>
      <c r="V1006" s="95"/>
      <c r="W1006" s="144">
        <v>0</v>
      </c>
      <c r="X1006" s="99">
        <f t="shared" si="285"/>
        <v>0</v>
      </c>
      <c r="Y1006" s="76">
        <f t="shared" si="281"/>
        <v>0</v>
      </c>
      <c r="Z1006" s="91"/>
      <c r="AA1006" s="91"/>
      <c r="AB1006" s="91"/>
      <c r="AC1006" s="91"/>
      <c r="AD1006" s="91"/>
      <c r="AE1006" s="91"/>
      <c r="AF1006" s="91"/>
      <c r="AG1006" s="91"/>
      <c r="AH1006" s="91"/>
      <c r="AI1006" s="91"/>
      <c r="AJ1006" s="91"/>
      <c r="AK1006" s="91"/>
      <c r="AL1006" s="91"/>
      <c r="AM1006" s="91"/>
    </row>
    <row r="1007" spans="1:39" s="69" customFormat="1" ht="54" customHeight="1">
      <c r="A1007" s="154">
        <v>178</v>
      </c>
      <c r="B1007" s="257" t="s">
        <v>836</v>
      </c>
      <c r="C1007" s="258" t="s">
        <v>101</v>
      </c>
      <c r="D1007" s="258" t="s">
        <v>270</v>
      </c>
      <c r="E1007" s="99">
        <v>43</v>
      </c>
      <c r="F1007" s="144">
        <v>1201</v>
      </c>
      <c r="G1007" s="99">
        <f t="shared" si="282"/>
        <v>51643</v>
      </c>
      <c r="H1007" s="432">
        <v>44678</v>
      </c>
      <c r="I1007" s="428"/>
      <c r="J1007" s="364"/>
      <c r="K1007" s="144"/>
      <c r="L1007" s="99">
        <v>0</v>
      </c>
      <c r="M1007" s="154" t="s">
        <v>837</v>
      </c>
      <c r="N1007" s="215" t="s">
        <v>838</v>
      </c>
      <c r="O1007" s="144">
        <f t="shared" si="283"/>
        <v>48</v>
      </c>
      <c r="P1007" s="99">
        <f t="shared" si="284"/>
        <v>2064</v>
      </c>
      <c r="Q1007" s="103"/>
      <c r="R1007" s="95"/>
      <c r="S1007" s="95"/>
      <c r="T1007" s="95"/>
      <c r="U1007" s="95"/>
      <c r="V1007" s="95"/>
      <c r="W1007" s="144">
        <v>1153</v>
      </c>
      <c r="X1007" s="99">
        <f t="shared" si="285"/>
        <v>49579</v>
      </c>
      <c r="Y1007" s="76">
        <f t="shared" si="281"/>
        <v>0</v>
      </c>
      <c r="Z1007" s="91"/>
      <c r="AA1007" s="91"/>
      <c r="AB1007" s="91"/>
      <c r="AC1007" s="91"/>
      <c r="AD1007" s="91"/>
      <c r="AE1007" s="91"/>
      <c r="AF1007" s="91"/>
      <c r="AG1007" s="91"/>
      <c r="AH1007" s="91"/>
      <c r="AI1007" s="91"/>
      <c r="AJ1007" s="91"/>
      <c r="AK1007" s="91"/>
      <c r="AL1007" s="91"/>
      <c r="AM1007" s="91"/>
    </row>
    <row r="1008" spans="1:39" s="69" customFormat="1" ht="54" customHeight="1">
      <c r="A1008" s="154">
        <v>179</v>
      </c>
      <c r="B1008" s="257" t="s">
        <v>398</v>
      </c>
      <c r="C1008" s="258" t="s">
        <v>101</v>
      </c>
      <c r="D1008" s="258" t="s">
        <v>399</v>
      </c>
      <c r="E1008" s="99">
        <v>40.9</v>
      </c>
      <c r="F1008" s="144">
        <v>7050</v>
      </c>
      <c r="G1008" s="99">
        <f t="shared" si="282"/>
        <v>288345</v>
      </c>
      <c r="H1008" s="432">
        <v>44811</v>
      </c>
      <c r="I1008" s="428"/>
      <c r="J1008" s="364"/>
      <c r="K1008" s="144"/>
      <c r="L1008" s="99">
        <v>0</v>
      </c>
      <c r="M1008" s="154">
        <v>993</v>
      </c>
      <c r="N1008" s="215" t="s">
        <v>347</v>
      </c>
      <c r="O1008" s="144">
        <f t="shared" si="283"/>
        <v>1645</v>
      </c>
      <c r="P1008" s="99">
        <f t="shared" si="284"/>
        <v>67280.5</v>
      </c>
      <c r="Q1008" s="103"/>
      <c r="R1008" s="95"/>
      <c r="S1008" s="95"/>
      <c r="T1008" s="95"/>
      <c r="U1008" s="95"/>
      <c r="V1008" s="95"/>
      <c r="W1008" s="144">
        <v>5405</v>
      </c>
      <c r="X1008" s="99">
        <f t="shared" si="285"/>
        <v>221064.5</v>
      </c>
      <c r="Y1008" s="76">
        <f t="shared" si="281"/>
        <v>0</v>
      </c>
      <c r="Z1008" s="91"/>
      <c r="AA1008" s="91"/>
      <c r="AB1008" s="91"/>
      <c r="AC1008" s="91"/>
      <c r="AD1008" s="91"/>
      <c r="AE1008" s="91"/>
      <c r="AF1008" s="91"/>
      <c r="AG1008" s="91"/>
      <c r="AH1008" s="91"/>
      <c r="AI1008" s="91"/>
      <c r="AJ1008" s="91"/>
      <c r="AK1008" s="91"/>
      <c r="AL1008" s="91"/>
      <c r="AM1008" s="91"/>
    </row>
    <row r="1009" spans="1:39" s="69" customFormat="1" ht="54" customHeight="1">
      <c r="A1009" s="154">
        <v>180</v>
      </c>
      <c r="B1009" s="257" t="s">
        <v>398</v>
      </c>
      <c r="C1009" s="258" t="s">
        <v>101</v>
      </c>
      <c r="D1009" s="434" t="s">
        <v>400</v>
      </c>
      <c r="E1009" s="99">
        <v>40.9</v>
      </c>
      <c r="F1009" s="144">
        <v>5112</v>
      </c>
      <c r="G1009" s="99">
        <f t="shared" si="282"/>
        <v>209080.8</v>
      </c>
      <c r="H1009" s="432">
        <v>44819</v>
      </c>
      <c r="I1009" s="428"/>
      <c r="J1009" s="364"/>
      <c r="K1009" s="144"/>
      <c r="L1009" s="99">
        <v>0</v>
      </c>
      <c r="M1009" s="95">
        <v>993</v>
      </c>
      <c r="N1009" s="96" t="s">
        <v>347</v>
      </c>
      <c r="O1009" s="144">
        <f t="shared" si="283"/>
        <v>1382</v>
      </c>
      <c r="P1009" s="99">
        <f t="shared" si="284"/>
        <v>56523.799999999996</v>
      </c>
      <c r="Q1009" s="103"/>
      <c r="R1009" s="95"/>
      <c r="S1009" s="95"/>
      <c r="T1009" s="95"/>
      <c r="U1009" s="95"/>
      <c r="V1009" s="95"/>
      <c r="W1009" s="144">
        <v>3730</v>
      </c>
      <c r="X1009" s="99">
        <f t="shared" si="285"/>
        <v>152557</v>
      </c>
      <c r="Y1009" s="76">
        <f t="shared" si="281"/>
        <v>0</v>
      </c>
      <c r="Z1009" s="91"/>
      <c r="AA1009" s="91"/>
      <c r="AB1009" s="91"/>
      <c r="AC1009" s="91"/>
      <c r="AD1009" s="91"/>
      <c r="AE1009" s="91"/>
      <c r="AF1009" s="91"/>
      <c r="AG1009" s="91"/>
      <c r="AH1009" s="91"/>
      <c r="AI1009" s="91"/>
      <c r="AJ1009" s="91"/>
      <c r="AK1009" s="91"/>
      <c r="AL1009" s="91"/>
      <c r="AM1009" s="91"/>
    </row>
    <row r="1010" spans="1:39" s="69" customFormat="1" ht="54" customHeight="1">
      <c r="A1010" s="154">
        <v>181</v>
      </c>
      <c r="B1010" s="257" t="s">
        <v>331</v>
      </c>
      <c r="C1010" s="258" t="s">
        <v>332</v>
      </c>
      <c r="D1010" s="258" t="s">
        <v>333</v>
      </c>
      <c r="E1010" s="99">
        <v>128.38</v>
      </c>
      <c r="F1010" s="144">
        <v>3420</v>
      </c>
      <c r="G1010" s="99">
        <f t="shared" si="282"/>
        <v>439059.6</v>
      </c>
      <c r="H1010" s="432">
        <v>44805</v>
      </c>
      <c r="I1010" s="428"/>
      <c r="J1010" s="144"/>
      <c r="K1010" s="144"/>
      <c r="L1010" s="99">
        <v>0</v>
      </c>
      <c r="M1010" s="154">
        <v>583</v>
      </c>
      <c r="N1010" s="215" t="s">
        <v>334</v>
      </c>
      <c r="O1010" s="144">
        <f t="shared" si="283"/>
        <v>468</v>
      </c>
      <c r="P1010" s="99">
        <f t="shared" si="284"/>
        <v>60081.84</v>
      </c>
      <c r="Q1010" s="103"/>
      <c r="R1010" s="95"/>
      <c r="S1010" s="95"/>
      <c r="T1010" s="95"/>
      <c r="U1010" s="95"/>
      <c r="V1010" s="95"/>
      <c r="W1010" s="144">
        <v>2952</v>
      </c>
      <c r="X1010" s="99">
        <f t="shared" si="285"/>
        <v>378977.76</v>
      </c>
      <c r="Y1010" s="76">
        <f t="shared" si="281"/>
        <v>0</v>
      </c>
      <c r="Z1010" s="91"/>
      <c r="AA1010" s="91"/>
      <c r="AB1010" s="91"/>
      <c r="AC1010" s="91"/>
      <c r="AD1010" s="91"/>
      <c r="AE1010" s="91"/>
      <c r="AF1010" s="91"/>
      <c r="AG1010" s="91"/>
      <c r="AH1010" s="91"/>
      <c r="AI1010" s="91"/>
      <c r="AJ1010" s="91"/>
      <c r="AK1010" s="91"/>
      <c r="AL1010" s="91"/>
      <c r="AM1010" s="91"/>
    </row>
    <row r="1011" spans="1:39" s="69" customFormat="1" ht="54" customHeight="1">
      <c r="A1011" s="154">
        <v>182</v>
      </c>
      <c r="B1011" s="257" t="s">
        <v>331</v>
      </c>
      <c r="C1011" s="258" t="s">
        <v>332</v>
      </c>
      <c r="D1011" s="258" t="s">
        <v>335</v>
      </c>
      <c r="E1011" s="99">
        <v>128.38</v>
      </c>
      <c r="F1011" s="144">
        <v>4094</v>
      </c>
      <c r="G1011" s="99">
        <f t="shared" si="282"/>
        <v>525587.72</v>
      </c>
      <c r="H1011" s="432">
        <v>44652</v>
      </c>
      <c r="I1011" s="428"/>
      <c r="J1011" s="364"/>
      <c r="K1011" s="144"/>
      <c r="L1011" s="99">
        <v>0</v>
      </c>
      <c r="M1011" s="154">
        <v>583</v>
      </c>
      <c r="N1011" s="215" t="s">
        <v>334</v>
      </c>
      <c r="O1011" s="144">
        <f t="shared" si="283"/>
        <v>678</v>
      </c>
      <c r="P1011" s="99">
        <f t="shared" si="284"/>
        <v>87041.64</v>
      </c>
      <c r="Q1011" s="103"/>
      <c r="R1011" s="95"/>
      <c r="S1011" s="95"/>
      <c r="T1011" s="95"/>
      <c r="U1011" s="95"/>
      <c r="V1011" s="95"/>
      <c r="W1011" s="144">
        <v>3416</v>
      </c>
      <c r="X1011" s="99">
        <f t="shared" si="285"/>
        <v>438546.07999999996</v>
      </c>
      <c r="Y1011" s="76">
        <f t="shared" si="281"/>
        <v>0</v>
      </c>
      <c r="Z1011" s="91"/>
      <c r="AA1011" s="91"/>
      <c r="AB1011" s="91"/>
      <c r="AC1011" s="91"/>
      <c r="AD1011" s="91"/>
      <c r="AE1011" s="91"/>
      <c r="AF1011" s="91"/>
      <c r="AG1011" s="91"/>
      <c r="AH1011" s="91"/>
      <c r="AI1011" s="91"/>
      <c r="AJ1011" s="91"/>
      <c r="AK1011" s="91"/>
      <c r="AL1011" s="91"/>
      <c r="AM1011" s="91"/>
    </row>
    <row r="1012" spans="1:39" s="69" customFormat="1" ht="27.75" customHeight="1">
      <c r="A1012" s="154">
        <v>183</v>
      </c>
      <c r="B1012" s="257" t="s">
        <v>99</v>
      </c>
      <c r="C1012" s="258" t="s">
        <v>38</v>
      </c>
      <c r="D1012" s="258" t="s">
        <v>336</v>
      </c>
      <c r="E1012" s="99">
        <v>2153.48</v>
      </c>
      <c r="F1012" s="144">
        <v>142</v>
      </c>
      <c r="G1012" s="99">
        <f t="shared" si="282"/>
        <v>305794.15999999997</v>
      </c>
      <c r="H1012" s="432">
        <v>44561</v>
      </c>
      <c r="I1012" s="428"/>
      <c r="J1012" s="98"/>
      <c r="K1012" s="144"/>
      <c r="L1012" s="99">
        <v>0</v>
      </c>
      <c r="M1012" s="95">
        <v>602</v>
      </c>
      <c r="N1012" s="96" t="s">
        <v>290</v>
      </c>
      <c r="O1012" s="144">
        <f t="shared" si="283"/>
        <v>31</v>
      </c>
      <c r="P1012" s="99">
        <f t="shared" si="284"/>
        <v>66757.88</v>
      </c>
      <c r="Q1012" s="103"/>
      <c r="R1012" s="95"/>
      <c r="S1012" s="95"/>
      <c r="T1012" s="95"/>
      <c r="U1012" s="95"/>
      <c r="V1012" s="95"/>
      <c r="W1012" s="144">
        <v>111</v>
      </c>
      <c r="X1012" s="99">
        <f t="shared" si="285"/>
        <v>239036.28</v>
      </c>
      <c r="Y1012" s="76">
        <f t="shared" si="281"/>
        <v>0</v>
      </c>
      <c r="Z1012" s="91"/>
      <c r="AA1012" s="91"/>
      <c r="AB1012" s="91"/>
      <c r="AC1012" s="91"/>
      <c r="AD1012" s="91"/>
      <c r="AE1012" s="91"/>
      <c r="AF1012" s="91"/>
      <c r="AG1012" s="91"/>
      <c r="AH1012" s="91"/>
      <c r="AI1012" s="91"/>
      <c r="AJ1012" s="91"/>
      <c r="AK1012" s="91"/>
      <c r="AL1012" s="91"/>
      <c r="AM1012" s="91"/>
    </row>
    <row r="1013" spans="1:39" s="69" customFormat="1" ht="27.75" customHeight="1">
      <c r="A1013" s="154">
        <v>184</v>
      </c>
      <c r="B1013" s="257" t="s">
        <v>99</v>
      </c>
      <c r="C1013" s="258" t="s">
        <v>38</v>
      </c>
      <c r="D1013" s="258" t="s">
        <v>337</v>
      </c>
      <c r="E1013" s="99">
        <v>2153.48</v>
      </c>
      <c r="F1013" s="144">
        <v>0</v>
      </c>
      <c r="G1013" s="99">
        <f t="shared" si="282"/>
        <v>0</v>
      </c>
      <c r="H1013" s="432">
        <v>44500</v>
      </c>
      <c r="I1013" s="428"/>
      <c r="J1013" s="98"/>
      <c r="K1013" s="144"/>
      <c r="L1013" s="99">
        <v>0</v>
      </c>
      <c r="M1013" s="95">
        <v>602</v>
      </c>
      <c r="N1013" s="96" t="s">
        <v>290</v>
      </c>
      <c r="O1013" s="144">
        <f t="shared" si="283"/>
        <v>0</v>
      </c>
      <c r="P1013" s="99">
        <f t="shared" si="284"/>
        <v>0</v>
      </c>
      <c r="Q1013" s="103"/>
      <c r="R1013" s="95"/>
      <c r="S1013" s="95"/>
      <c r="T1013" s="95"/>
      <c r="U1013" s="95"/>
      <c r="V1013" s="95"/>
      <c r="W1013" s="144">
        <v>0</v>
      </c>
      <c r="X1013" s="99">
        <f t="shared" si="285"/>
        <v>0</v>
      </c>
      <c r="Y1013" s="76">
        <f t="shared" si="281"/>
        <v>0</v>
      </c>
      <c r="Z1013" s="91"/>
      <c r="AA1013" s="91"/>
      <c r="AB1013" s="91"/>
      <c r="AC1013" s="91"/>
      <c r="AD1013" s="91"/>
      <c r="AE1013" s="91"/>
      <c r="AF1013" s="91"/>
      <c r="AG1013" s="91"/>
      <c r="AH1013" s="91"/>
      <c r="AI1013" s="91"/>
      <c r="AJ1013" s="91"/>
      <c r="AK1013" s="91"/>
      <c r="AL1013" s="91"/>
      <c r="AM1013" s="91"/>
    </row>
    <row r="1014" spans="1:39" s="69" customFormat="1" ht="27.75" customHeight="1">
      <c r="A1014" s="154">
        <v>185</v>
      </c>
      <c r="B1014" s="257" t="s">
        <v>100</v>
      </c>
      <c r="C1014" s="258" t="s">
        <v>27</v>
      </c>
      <c r="D1014" s="258" t="s">
        <v>111</v>
      </c>
      <c r="E1014" s="99">
        <v>933.04</v>
      </c>
      <c r="F1014" s="144">
        <v>0</v>
      </c>
      <c r="G1014" s="99">
        <f t="shared" si="282"/>
        <v>0</v>
      </c>
      <c r="H1014" s="432">
        <v>44512</v>
      </c>
      <c r="I1014" s="428"/>
      <c r="J1014" s="98"/>
      <c r="K1014" s="144"/>
      <c r="L1014" s="99">
        <v>0</v>
      </c>
      <c r="M1014" s="95">
        <v>510</v>
      </c>
      <c r="N1014" s="96" t="s">
        <v>115</v>
      </c>
      <c r="O1014" s="144">
        <f t="shared" si="283"/>
        <v>0</v>
      </c>
      <c r="P1014" s="99">
        <f t="shared" si="284"/>
        <v>0</v>
      </c>
      <c r="Q1014" s="103"/>
      <c r="R1014" s="95"/>
      <c r="S1014" s="95"/>
      <c r="T1014" s="95"/>
      <c r="U1014" s="95"/>
      <c r="V1014" s="95"/>
      <c r="W1014" s="144">
        <v>0</v>
      </c>
      <c r="X1014" s="99">
        <f t="shared" si="285"/>
        <v>0</v>
      </c>
      <c r="Y1014" s="76">
        <f t="shared" si="281"/>
        <v>0</v>
      </c>
      <c r="Z1014" s="91"/>
      <c r="AA1014" s="91"/>
      <c r="AB1014" s="91"/>
      <c r="AC1014" s="91"/>
      <c r="AD1014" s="91"/>
      <c r="AE1014" s="91"/>
      <c r="AF1014" s="91"/>
      <c r="AG1014" s="91"/>
      <c r="AH1014" s="91"/>
      <c r="AI1014" s="91"/>
      <c r="AJ1014" s="91"/>
      <c r="AK1014" s="91"/>
      <c r="AL1014" s="91"/>
      <c r="AM1014" s="91"/>
    </row>
    <row r="1015" spans="1:39" s="69" customFormat="1" ht="27.75" customHeight="1">
      <c r="A1015" s="154">
        <v>186</v>
      </c>
      <c r="B1015" s="257" t="s">
        <v>100</v>
      </c>
      <c r="C1015" s="258" t="s">
        <v>27</v>
      </c>
      <c r="D1015" s="93" t="s">
        <v>112</v>
      </c>
      <c r="E1015" s="99">
        <v>911.64</v>
      </c>
      <c r="F1015" s="144">
        <v>0</v>
      </c>
      <c r="G1015" s="99">
        <f t="shared" si="282"/>
        <v>0</v>
      </c>
      <c r="H1015" s="215" t="s">
        <v>113</v>
      </c>
      <c r="I1015" s="428"/>
      <c r="J1015" s="98"/>
      <c r="K1015" s="144"/>
      <c r="L1015" s="99">
        <v>0</v>
      </c>
      <c r="M1015" s="95">
        <v>510</v>
      </c>
      <c r="N1015" s="96" t="s">
        <v>114</v>
      </c>
      <c r="O1015" s="144">
        <f t="shared" si="283"/>
        <v>0</v>
      </c>
      <c r="P1015" s="99">
        <f t="shared" si="284"/>
        <v>0</v>
      </c>
      <c r="Q1015" s="103"/>
      <c r="R1015" s="95"/>
      <c r="S1015" s="95"/>
      <c r="T1015" s="95"/>
      <c r="U1015" s="95"/>
      <c r="V1015" s="95"/>
      <c r="W1015" s="144">
        <v>0</v>
      </c>
      <c r="X1015" s="99">
        <f t="shared" si="285"/>
        <v>0</v>
      </c>
      <c r="Y1015" s="76">
        <f t="shared" si="281"/>
        <v>0</v>
      </c>
      <c r="Z1015" s="91"/>
      <c r="AA1015" s="91"/>
      <c r="AB1015" s="91"/>
      <c r="AC1015" s="91"/>
      <c r="AD1015" s="91"/>
      <c r="AE1015" s="91"/>
      <c r="AF1015" s="91"/>
      <c r="AG1015" s="91"/>
      <c r="AH1015" s="91"/>
      <c r="AI1015" s="91"/>
      <c r="AJ1015" s="91"/>
      <c r="AK1015" s="91"/>
      <c r="AL1015" s="91"/>
      <c r="AM1015" s="91"/>
    </row>
    <row r="1016" spans="1:39" s="69" customFormat="1" ht="27.75" customHeight="1">
      <c r="A1016" s="154">
        <v>187</v>
      </c>
      <c r="B1016" s="257" t="s">
        <v>100</v>
      </c>
      <c r="C1016" s="258" t="s">
        <v>27</v>
      </c>
      <c r="D1016" s="258" t="s">
        <v>132</v>
      </c>
      <c r="E1016" s="99">
        <v>848.51</v>
      </c>
      <c r="F1016" s="144">
        <v>0</v>
      </c>
      <c r="G1016" s="99">
        <f t="shared" si="282"/>
        <v>0</v>
      </c>
      <c r="H1016" s="96" t="s">
        <v>152</v>
      </c>
      <c r="I1016" s="428"/>
      <c r="J1016" s="98"/>
      <c r="K1016" s="144"/>
      <c r="L1016" s="99">
        <v>0</v>
      </c>
      <c r="M1016" s="154" t="s">
        <v>206</v>
      </c>
      <c r="N1016" s="437" t="s">
        <v>207</v>
      </c>
      <c r="O1016" s="144">
        <f t="shared" si="283"/>
        <v>0</v>
      </c>
      <c r="P1016" s="99">
        <f t="shared" si="284"/>
        <v>0</v>
      </c>
      <c r="Q1016" s="103"/>
      <c r="R1016" s="95"/>
      <c r="S1016" s="95"/>
      <c r="T1016" s="95"/>
      <c r="U1016" s="95"/>
      <c r="V1016" s="95"/>
      <c r="W1016" s="144">
        <v>0</v>
      </c>
      <c r="X1016" s="99">
        <f t="shared" si="285"/>
        <v>0</v>
      </c>
      <c r="Y1016" s="76">
        <f t="shared" si="281"/>
        <v>0</v>
      </c>
      <c r="Z1016" s="91"/>
      <c r="AA1016" s="91"/>
      <c r="AB1016" s="91"/>
      <c r="AC1016" s="91"/>
      <c r="AD1016" s="91"/>
      <c r="AE1016" s="91"/>
      <c r="AF1016" s="91"/>
      <c r="AG1016" s="91"/>
      <c r="AH1016" s="91"/>
      <c r="AI1016" s="91"/>
      <c r="AJ1016" s="91"/>
      <c r="AK1016" s="91"/>
      <c r="AL1016" s="91"/>
      <c r="AM1016" s="91"/>
    </row>
    <row r="1017" spans="1:39" s="69" customFormat="1" ht="27.75" customHeight="1">
      <c r="A1017" s="154">
        <v>188</v>
      </c>
      <c r="B1017" s="257" t="s">
        <v>100</v>
      </c>
      <c r="C1017" s="258" t="s">
        <v>27</v>
      </c>
      <c r="D1017" s="438" t="s">
        <v>188</v>
      </c>
      <c r="E1017" s="99">
        <v>839.95</v>
      </c>
      <c r="F1017" s="144">
        <v>18</v>
      </c>
      <c r="G1017" s="99">
        <f t="shared" si="282"/>
        <v>15119.1</v>
      </c>
      <c r="H1017" s="215" t="s">
        <v>189</v>
      </c>
      <c r="I1017" s="97"/>
      <c r="J1017" s="215"/>
      <c r="K1017" s="144"/>
      <c r="L1017" s="99">
        <v>0</v>
      </c>
      <c r="M1017" s="154" t="s">
        <v>149</v>
      </c>
      <c r="N1017" s="437" t="s">
        <v>150</v>
      </c>
      <c r="O1017" s="144">
        <f t="shared" si="283"/>
        <v>4</v>
      </c>
      <c r="P1017" s="99">
        <f t="shared" si="284"/>
        <v>3359.8</v>
      </c>
      <c r="Q1017" s="103"/>
      <c r="R1017" s="95"/>
      <c r="S1017" s="95"/>
      <c r="T1017" s="95"/>
      <c r="U1017" s="95"/>
      <c r="V1017" s="95"/>
      <c r="W1017" s="144">
        <v>14</v>
      </c>
      <c r="X1017" s="99">
        <f t="shared" si="285"/>
        <v>11759.300000000001</v>
      </c>
      <c r="Y1017" s="76">
        <f t="shared" si="281"/>
        <v>0</v>
      </c>
      <c r="Z1017" s="91"/>
      <c r="AA1017" s="91"/>
      <c r="AB1017" s="91"/>
      <c r="AC1017" s="91"/>
      <c r="AD1017" s="91"/>
      <c r="AE1017" s="91"/>
      <c r="AF1017" s="91"/>
      <c r="AG1017" s="91"/>
      <c r="AH1017" s="91"/>
      <c r="AI1017" s="91"/>
      <c r="AJ1017" s="91"/>
      <c r="AK1017" s="91"/>
      <c r="AL1017" s="91"/>
      <c r="AM1017" s="91"/>
    </row>
    <row r="1018" spans="1:39" s="69" customFormat="1" ht="27.75" customHeight="1">
      <c r="A1018" s="154">
        <v>189</v>
      </c>
      <c r="B1018" s="257" t="s">
        <v>100</v>
      </c>
      <c r="C1018" s="258" t="s">
        <v>27</v>
      </c>
      <c r="D1018" s="435" t="s">
        <v>190</v>
      </c>
      <c r="E1018" s="99">
        <v>870.98</v>
      </c>
      <c r="F1018" s="144">
        <v>0</v>
      </c>
      <c r="G1018" s="99">
        <f t="shared" si="282"/>
        <v>0</v>
      </c>
      <c r="H1018" s="96" t="s">
        <v>153</v>
      </c>
      <c r="I1018" s="97"/>
      <c r="J1018" s="215"/>
      <c r="K1018" s="144"/>
      <c r="L1018" s="99">
        <v>0</v>
      </c>
      <c r="M1018" s="154" t="s">
        <v>151</v>
      </c>
      <c r="N1018" s="437" t="s">
        <v>147</v>
      </c>
      <c r="O1018" s="144">
        <f t="shared" si="283"/>
        <v>0</v>
      </c>
      <c r="P1018" s="99">
        <f t="shared" si="284"/>
        <v>0</v>
      </c>
      <c r="Q1018" s="103"/>
      <c r="R1018" s="95"/>
      <c r="S1018" s="95"/>
      <c r="T1018" s="95"/>
      <c r="U1018" s="95"/>
      <c r="V1018" s="95"/>
      <c r="W1018" s="144">
        <v>0</v>
      </c>
      <c r="X1018" s="99">
        <f t="shared" si="285"/>
        <v>0</v>
      </c>
      <c r="Y1018" s="76">
        <f t="shared" si="281"/>
        <v>0</v>
      </c>
      <c r="Z1018" s="91"/>
      <c r="AA1018" s="91"/>
      <c r="AB1018" s="91"/>
      <c r="AC1018" s="91"/>
      <c r="AD1018" s="91"/>
      <c r="AE1018" s="91"/>
      <c r="AF1018" s="91"/>
      <c r="AG1018" s="91"/>
      <c r="AH1018" s="91"/>
      <c r="AI1018" s="91"/>
      <c r="AJ1018" s="91"/>
      <c r="AK1018" s="91"/>
      <c r="AL1018" s="91"/>
      <c r="AM1018" s="91"/>
    </row>
    <row r="1019" spans="1:39" s="69" customFormat="1" ht="27.75" customHeight="1">
      <c r="A1019" s="154">
        <v>190</v>
      </c>
      <c r="B1019" s="257" t="s">
        <v>100</v>
      </c>
      <c r="C1019" s="258" t="s">
        <v>27</v>
      </c>
      <c r="D1019" s="435" t="s">
        <v>190</v>
      </c>
      <c r="E1019" s="99">
        <v>3893.73</v>
      </c>
      <c r="F1019" s="144">
        <v>70</v>
      </c>
      <c r="G1019" s="99">
        <f t="shared" si="282"/>
        <v>272561.09999999998</v>
      </c>
      <c r="H1019" s="96" t="s">
        <v>153</v>
      </c>
      <c r="I1019" s="97"/>
      <c r="J1019" s="215"/>
      <c r="K1019" s="144"/>
      <c r="L1019" s="99">
        <v>0</v>
      </c>
      <c r="M1019" s="154" t="s">
        <v>671</v>
      </c>
      <c r="N1019" s="437" t="s">
        <v>672</v>
      </c>
      <c r="O1019" s="144">
        <f t="shared" si="283"/>
        <v>0</v>
      </c>
      <c r="P1019" s="99">
        <f t="shared" si="284"/>
        <v>0</v>
      </c>
      <c r="Q1019" s="103"/>
      <c r="R1019" s="95"/>
      <c r="S1019" s="95"/>
      <c r="T1019" s="95"/>
      <c r="U1019" s="95"/>
      <c r="V1019" s="95"/>
      <c r="W1019" s="144">
        <v>70</v>
      </c>
      <c r="X1019" s="99">
        <f t="shared" si="285"/>
        <v>272561.09999999998</v>
      </c>
      <c r="Y1019" s="76">
        <f t="shared" si="281"/>
        <v>0</v>
      </c>
      <c r="Z1019" s="91"/>
      <c r="AA1019" s="91"/>
      <c r="AB1019" s="91"/>
      <c r="AC1019" s="91"/>
      <c r="AD1019" s="91"/>
      <c r="AE1019" s="91"/>
      <c r="AF1019" s="91"/>
      <c r="AG1019" s="91"/>
      <c r="AH1019" s="91"/>
      <c r="AI1019" s="91"/>
      <c r="AJ1019" s="91"/>
      <c r="AK1019" s="91"/>
      <c r="AL1019" s="91"/>
      <c r="AM1019" s="91"/>
    </row>
    <row r="1020" spans="1:39" s="69" customFormat="1" ht="27.75" customHeight="1">
      <c r="A1020" s="154">
        <v>191</v>
      </c>
      <c r="B1020" s="257" t="s">
        <v>100</v>
      </c>
      <c r="C1020" s="258" t="s">
        <v>27</v>
      </c>
      <c r="D1020" s="435" t="s">
        <v>190</v>
      </c>
      <c r="E1020" s="99">
        <v>3956.86</v>
      </c>
      <c r="F1020" s="144">
        <v>53</v>
      </c>
      <c r="G1020" s="99">
        <f t="shared" si="282"/>
        <v>209713.58000000002</v>
      </c>
      <c r="H1020" s="96" t="s">
        <v>153</v>
      </c>
      <c r="I1020" s="97"/>
      <c r="J1020" s="215"/>
      <c r="K1020" s="144"/>
      <c r="L1020" s="99">
        <v>0</v>
      </c>
      <c r="M1020" s="154" t="s">
        <v>673</v>
      </c>
      <c r="N1020" s="437" t="s">
        <v>674</v>
      </c>
      <c r="O1020" s="144">
        <f t="shared" si="283"/>
        <v>6</v>
      </c>
      <c r="P1020" s="99">
        <f t="shared" si="284"/>
        <v>23741.16</v>
      </c>
      <c r="Q1020" s="103"/>
      <c r="R1020" s="95"/>
      <c r="S1020" s="95"/>
      <c r="T1020" s="95"/>
      <c r="U1020" s="95"/>
      <c r="V1020" s="95"/>
      <c r="W1020" s="144">
        <v>47</v>
      </c>
      <c r="X1020" s="99">
        <f t="shared" si="285"/>
        <v>185972.42</v>
      </c>
      <c r="Y1020" s="76">
        <f t="shared" si="281"/>
        <v>0</v>
      </c>
      <c r="Z1020" s="91"/>
      <c r="AA1020" s="91"/>
      <c r="AB1020" s="91"/>
      <c r="AC1020" s="91"/>
      <c r="AD1020" s="91"/>
      <c r="AE1020" s="91"/>
      <c r="AF1020" s="91"/>
      <c r="AG1020" s="91"/>
      <c r="AH1020" s="91"/>
      <c r="AI1020" s="91"/>
      <c r="AJ1020" s="91"/>
      <c r="AK1020" s="91"/>
      <c r="AL1020" s="91"/>
      <c r="AM1020" s="91"/>
    </row>
    <row r="1021" spans="1:39" s="69" customFormat="1" ht="27.75" customHeight="1">
      <c r="A1021" s="154">
        <v>192</v>
      </c>
      <c r="B1021" s="257" t="s">
        <v>100</v>
      </c>
      <c r="C1021" s="258" t="s">
        <v>27</v>
      </c>
      <c r="D1021" s="435" t="s">
        <v>839</v>
      </c>
      <c r="E1021" s="99">
        <v>4059.58</v>
      </c>
      <c r="F1021" s="144">
        <v>60</v>
      </c>
      <c r="G1021" s="99">
        <f t="shared" si="282"/>
        <v>243574.8</v>
      </c>
      <c r="H1021" s="96" t="s">
        <v>690</v>
      </c>
      <c r="I1021" s="97"/>
      <c r="J1021" s="215"/>
      <c r="K1021" s="144"/>
      <c r="L1021" s="99">
        <v>0</v>
      </c>
      <c r="M1021" s="154" t="s">
        <v>677</v>
      </c>
      <c r="N1021" s="437" t="s">
        <v>678</v>
      </c>
      <c r="O1021" s="144">
        <f t="shared" si="283"/>
        <v>0</v>
      </c>
      <c r="P1021" s="99">
        <f t="shared" si="284"/>
        <v>0</v>
      </c>
      <c r="Q1021" s="103"/>
      <c r="R1021" s="95"/>
      <c r="S1021" s="95"/>
      <c r="T1021" s="95"/>
      <c r="U1021" s="95"/>
      <c r="V1021" s="95"/>
      <c r="W1021" s="144">
        <v>60</v>
      </c>
      <c r="X1021" s="99">
        <f t="shared" si="285"/>
        <v>243574.8</v>
      </c>
      <c r="Y1021" s="76">
        <f t="shared" si="281"/>
        <v>0</v>
      </c>
      <c r="Z1021" s="91"/>
      <c r="AA1021" s="91"/>
      <c r="AB1021" s="91"/>
      <c r="AC1021" s="91"/>
      <c r="AD1021" s="91"/>
      <c r="AE1021" s="91"/>
      <c r="AF1021" s="91"/>
      <c r="AG1021" s="91"/>
      <c r="AH1021" s="91"/>
      <c r="AI1021" s="91"/>
      <c r="AJ1021" s="91"/>
      <c r="AK1021" s="91"/>
      <c r="AL1021" s="91"/>
      <c r="AM1021" s="91"/>
    </row>
    <row r="1022" spans="1:39" s="69" customFormat="1" ht="61.5" customHeight="1">
      <c r="A1022" s="154">
        <v>193</v>
      </c>
      <c r="B1022" s="427" t="s">
        <v>401</v>
      </c>
      <c r="C1022" s="258" t="s">
        <v>326</v>
      </c>
      <c r="D1022" s="435" t="s">
        <v>338</v>
      </c>
      <c r="E1022" s="99">
        <v>86.55</v>
      </c>
      <c r="F1022" s="144">
        <v>4880</v>
      </c>
      <c r="G1022" s="99">
        <f t="shared" si="282"/>
        <v>422364</v>
      </c>
      <c r="H1022" s="432">
        <v>44958</v>
      </c>
      <c r="I1022" s="428"/>
      <c r="J1022" s="364"/>
      <c r="K1022" s="95"/>
      <c r="L1022" s="99">
        <v>0</v>
      </c>
      <c r="M1022" s="154" t="s">
        <v>287</v>
      </c>
      <c r="N1022" s="215" t="s">
        <v>840</v>
      </c>
      <c r="O1022" s="144">
        <f t="shared" si="283"/>
        <v>1377</v>
      </c>
      <c r="P1022" s="99">
        <f t="shared" si="284"/>
        <v>119179.34999999999</v>
      </c>
      <c r="Q1022" s="103"/>
      <c r="R1022" s="95"/>
      <c r="S1022" s="95"/>
      <c r="T1022" s="95"/>
      <c r="U1022" s="95"/>
      <c r="V1022" s="95"/>
      <c r="W1022" s="144">
        <v>3503</v>
      </c>
      <c r="X1022" s="99">
        <f t="shared" si="285"/>
        <v>303184.64999999997</v>
      </c>
      <c r="Y1022" s="76">
        <f t="shared" si="281"/>
        <v>0</v>
      </c>
      <c r="Z1022" s="91"/>
      <c r="AA1022" s="91"/>
      <c r="AB1022" s="91"/>
      <c r="AC1022" s="91"/>
      <c r="AD1022" s="91"/>
      <c r="AE1022" s="91"/>
      <c r="AF1022" s="91"/>
      <c r="AG1022" s="91"/>
      <c r="AH1022" s="91"/>
      <c r="AI1022" s="91"/>
      <c r="AJ1022" s="91"/>
      <c r="AK1022" s="91"/>
      <c r="AL1022" s="91"/>
      <c r="AM1022" s="91"/>
    </row>
    <row r="1023" spans="1:39" s="69" customFormat="1" ht="63.75" customHeight="1">
      <c r="A1023" s="154">
        <v>194</v>
      </c>
      <c r="B1023" s="427" t="s">
        <v>401</v>
      </c>
      <c r="C1023" s="258" t="s">
        <v>326</v>
      </c>
      <c r="D1023" s="435" t="s">
        <v>402</v>
      </c>
      <c r="E1023" s="99">
        <v>86.55</v>
      </c>
      <c r="F1023" s="144">
        <v>25249</v>
      </c>
      <c r="G1023" s="99">
        <f t="shared" si="282"/>
        <v>2185300.9499999997</v>
      </c>
      <c r="H1023" s="432">
        <v>45017</v>
      </c>
      <c r="I1023" s="428"/>
      <c r="J1023" s="364"/>
      <c r="K1023" s="95"/>
      <c r="L1023" s="99">
        <v>0</v>
      </c>
      <c r="M1023" s="154" t="s">
        <v>287</v>
      </c>
      <c r="N1023" s="215" t="s">
        <v>840</v>
      </c>
      <c r="O1023" s="144">
        <f t="shared" si="283"/>
        <v>5152</v>
      </c>
      <c r="P1023" s="99">
        <f t="shared" si="284"/>
        <v>445905.6</v>
      </c>
      <c r="Q1023" s="103"/>
      <c r="R1023" s="95"/>
      <c r="S1023" s="95"/>
      <c r="T1023" s="95"/>
      <c r="U1023" s="95"/>
      <c r="V1023" s="95"/>
      <c r="W1023" s="144">
        <v>20097</v>
      </c>
      <c r="X1023" s="99">
        <f t="shared" si="285"/>
        <v>1739395.3499999999</v>
      </c>
      <c r="Y1023" s="76">
        <f t="shared" si="281"/>
        <v>0</v>
      </c>
      <c r="Z1023" s="91"/>
      <c r="AA1023" s="91"/>
      <c r="AB1023" s="91"/>
      <c r="AC1023" s="91"/>
      <c r="AD1023" s="91"/>
      <c r="AE1023" s="91"/>
      <c r="AF1023" s="91"/>
      <c r="AG1023" s="91"/>
      <c r="AH1023" s="91"/>
      <c r="AI1023" s="91"/>
      <c r="AJ1023" s="91"/>
      <c r="AK1023" s="91"/>
      <c r="AL1023" s="91"/>
      <c r="AM1023" s="91"/>
    </row>
    <row r="1024" spans="1:39" s="69" customFormat="1" ht="63.75" customHeight="1">
      <c r="A1024" s="154">
        <v>195</v>
      </c>
      <c r="B1024" s="427" t="s">
        <v>401</v>
      </c>
      <c r="C1024" s="258" t="s">
        <v>326</v>
      </c>
      <c r="D1024" s="435" t="s">
        <v>841</v>
      </c>
      <c r="E1024" s="99">
        <v>85.58</v>
      </c>
      <c r="F1024" s="144">
        <v>28672</v>
      </c>
      <c r="G1024" s="99">
        <f t="shared" si="282"/>
        <v>2453749.7599999998</v>
      </c>
      <c r="H1024" s="432">
        <v>45139</v>
      </c>
      <c r="I1024" s="428"/>
      <c r="J1024" s="364"/>
      <c r="K1024" s="95"/>
      <c r="L1024" s="99">
        <v>0</v>
      </c>
      <c r="M1024" s="95">
        <v>993</v>
      </c>
      <c r="N1024" s="215" t="s">
        <v>347</v>
      </c>
      <c r="O1024" s="144">
        <f t="shared" si="283"/>
        <v>2520</v>
      </c>
      <c r="P1024" s="99">
        <f t="shared" si="284"/>
        <v>215661.6</v>
      </c>
      <c r="Q1024" s="103"/>
      <c r="R1024" s="95"/>
      <c r="S1024" s="95"/>
      <c r="T1024" s="95"/>
      <c r="U1024" s="95"/>
      <c r="V1024" s="95"/>
      <c r="W1024" s="144">
        <v>26152</v>
      </c>
      <c r="X1024" s="99">
        <f t="shared" si="285"/>
        <v>2238088.16</v>
      </c>
      <c r="Y1024" s="76">
        <f t="shared" si="281"/>
        <v>0</v>
      </c>
      <c r="Z1024" s="91"/>
      <c r="AA1024" s="91"/>
      <c r="AB1024" s="91"/>
      <c r="AC1024" s="91"/>
      <c r="AD1024" s="91"/>
      <c r="AE1024" s="91"/>
      <c r="AF1024" s="91"/>
      <c r="AG1024" s="91"/>
      <c r="AH1024" s="91"/>
      <c r="AI1024" s="91"/>
      <c r="AJ1024" s="91"/>
      <c r="AK1024" s="91"/>
      <c r="AL1024" s="91"/>
      <c r="AM1024" s="91"/>
    </row>
    <row r="1025" spans="1:39" s="69" customFormat="1" ht="63.75" customHeight="1">
      <c r="A1025" s="154">
        <v>196</v>
      </c>
      <c r="B1025" s="427" t="s">
        <v>401</v>
      </c>
      <c r="C1025" s="258" t="s">
        <v>326</v>
      </c>
      <c r="D1025" s="435" t="s">
        <v>842</v>
      </c>
      <c r="E1025" s="99">
        <v>85.58</v>
      </c>
      <c r="F1025" s="144">
        <v>88144</v>
      </c>
      <c r="G1025" s="99">
        <f t="shared" si="282"/>
        <v>7543363.5199999996</v>
      </c>
      <c r="H1025" s="432">
        <v>45139</v>
      </c>
      <c r="I1025" s="428"/>
      <c r="J1025" s="364"/>
      <c r="K1025" s="95"/>
      <c r="L1025" s="99">
        <v>0</v>
      </c>
      <c r="M1025" s="95">
        <v>993</v>
      </c>
      <c r="N1025" s="215" t="s">
        <v>347</v>
      </c>
      <c r="O1025" s="144">
        <f t="shared" si="283"/>
        <v>0</v>
      </c>
      <c r="P1025" s="99">
        <f t="shared" si="284"/>
        <v>0</v>
      </c>
      <c r="Q1025" s="103"/>
      <c r="R1025" s="95"/>
      <c r="S1025" s="95"/>
      <c r="T1025" s="95"/>
      <c r="U1025" s="95"/>
      <c r="V1025" s="95"/>
      <c r="W1025" s="144">
        <v>88144</v>
      </c>
      <c r="X1025" s="99">
        <f t="shared" si="285"/>
        <v>7543363.5199999996</v>
      </c>
      <c r="Y1025" s="76">
        <f t="shared" si="281"/>
        <v>0</v>
      </c>
      <c r="Z1025" s="91"/>
      <c r="AA1025" s="91"/>
      <c r="AB1025" s="91"/>
      <c r="AC1025" s="91"/>
      <c r="AD1025" s="91"/>
      <c r="AE1025" s="91"/>
      <c r="AF1025" s="91"/>
      <c r="AG1025" s="91"/>
      <c r="AH1025" s="91"/>
      <c r="AI1025" s="91"/>
      <c r="AJ1025" s="91"/>
      <c r="AK1025" s="91"/>
      <c r="AL1025" s="91"/>
      <c r="AM1025" s="91"/>
    </row>
    <row r="1026" spans="1:39" s="69" customFormat="1" ht="66" customHeight="1">
      <c r="A1026" s="154">
        <v>197</v>
      </c>
      <c r="B1026" s="189" t="s">
        <v>1301</v>
      </c>
      <c r="C1026" s="439" t="s">
        <v>1191</v>
      </c>
      <c r="D1026" s="154" t="s">
        <v>1302</v>
      </c>
      <c r="E1026" s="155">
        <v>25</v>
      </c>
      <c r="F1026" s="144">
        <v>1920</v>
      </c>
      <c r="G1026" s="99">
        <f t="shared" si="282"/>
        <v>48000</v>
      </c>
      <c r="H1026" s="96" t="s">
        <v>808</v>
      </c>
      <c r="I1026" s="97">
        <v>44286</v>
      </c>
      <c r="J1026" s="154">
        <v>1</v>
      </c>
      <c r="K1026" s="144"/>
      <c r="L1026" s="99"/>
      <c r="M1026" s="154">
        <v>334</v>
      </c>
      <c r="N1026" s="436">
        <v>44284</v>
      </c>
      <c r="O1026" s="144">
        <f t="shared" si="283"/>
        <v>0</v>
      </c>
      <c r="P1026" s="99">
        <f t="shared" si="284"/>
        <v>0</v>
      </c>
      <c r="Q1026" s="103"/>
      <c r="R1026" s="95"/>
      <c r="S1026" s="95"/>
      <c r="T1026" s="95"/>
      <c r="U1026" s="95"/>
      <c r="V1026" s="95"/>
      <c r="W1026" s="144">
        <v>1920</v>
      </c>
      <c r="X1026" s="99">
        <f t="shared" si="285"/>
        <v>48000</v>
      </c>
      <c r="Y1026" s="76">
        <f t="shared" si="281"/>
        <v>0</v>
      </c>
      <c r="Z1026" s="91"/>
      <c r="AA1026" s="91"/>
      <c r="AB1026" s="91"/>
      <c r="AC1026" s="91"/>
      <c r="AD1026" s="91"/>
      <c r="AE1026" s="91"/>
      <c r="AF1026" s="91"/>
      <c r="AG1026" s="91"/>
      <c r="AH1026" s="91"/>
      <c r="AI1026" s="91"/>
      <c r="AJ1026" s="91"/>
      <c r="AK1026" s="91"/>
      <c r="AL1026" s="91"/>
      <c r="AM1026" s="91"/>
    </row>
    <row r="1027" spans="1:39" s="69" customFormat="1" ht="66" customHeight="1">
      <c r="A1027" s="154">
        <v>198</v>
      </c>
      <c r="B1027" s="189" t="s">
        <v>1303</v>
      </c>
      <c r="C1027" s="439" t="s">
        <v>1191</v>
      </c>
      <c r="D1027" s="154" t="s">
        <v>1304</v>
      </c>
      <c r="E1027" s="155">
        <v>52.97</v>
      </c>
      <c r="F1027" s="144">
        <v>27100</v>
      </c>
      <c r="G1027" s="99">
        <f t="shared" si="282"/>
        <v>1435487</v>
      </c>
      <c r="H1027" s="96" t="s">
        <v>1305</v>
      </c>
      <c r="I1027" s="97">
        <v>44286</v>
      </c>
      <c r="J1027" s="154">
        <v>1</v>
      </c>
      <c r="K1027" s="144"/>
      <c r="L1027" s="99"/>
      <c r="M1027" s="154">
        <v>334</v>
      </c>
      <c r="N1027" s="436">
        <v>44284</v>
      </c>
      <c r="O1027" s="144">
        <f t="shared" si="283"/>
        <v>0</v>
      </c>
      <c r="P1027" s="99">
        <f t="shared" si="284"/>
        <v>0</v>
      </c>
      <c r="Q1027" s="103"/>
      <c r="R1027" s="95"/>
      <c r="S1027" s="95"/>
      <c r="T1027" s="95"/>
      <c r="U1027" s="95"/>
      <c r="V1027" s="95"/>
      <c r="W1027" s="144">
        <v>27100</v>
      </c>
      <c r="X1027" s="99">
        <f t="shared" si="285"/>
        <v>1435487</v>
      </c>
      <c r="Y1027" s="76">
        <f t="shared" si="281"/>
        <v>0</v>
      </c>
      <c r="Z1027" s="91"/>
      <c r="AA1027" s="91"/>
      <c r="AB1027" s="91"/>
      <c r="AC1027" s="91"/>
      <c r="AD1027" s="91"/>
      <c r="AE1027" s="91"/>
      <c r="AF1027" s="91"/>
      <c r="AG1027" s="91"/>
      <c r="AH1027" s="91"/>
      <c r="AI1027" s="91"/>
      <c r="AJ1027" s="91"/>
      <c r="AK1027" s="91"/>
      <c r="AL1027" s="91"/>
      <c r="AM1027" s="91"/>
    </row>
    <row r="1028" spans="1:39" s="69" customFormat="1" ht="66" customHeight="1">
      <c r="A1028" s="154">
        <v>199</v>
      </c>
      <c r="B1028" s="189" t="s">
        <v>1306</v>
      </c>
      <c r="C1028" s="439" t="s">
        <v>1191</v>
      </c>
      <c r="D1028" s="154" t="s">
        <v>1307</v>
      </c>
      <c r="E1028" s="155">
        <v>24.96</v>
      </c>
      <c r="F1028" s="144">
        <v>5000</v>
      </c>
      <c r="G1028" s="99">
        <f t="shared" si="282"/>
        <v>124800</v>
      </c>
      <c r="H1028" s="96" t="s">
        <v>302</v>
      </c>
      <c r="I1028" s="97">
        <v>44286</v>
      </c>
      <c r="J1028" s="154">
        <v>1</v>
      </c>
      <c r="K1028" s="144"/>
      <c r="L1028" s="99"/>
      <c r="M1028" s="154">
        <v>334</v>
      </c>
      <c r="N1028" s="436">
        <v>44284</v>
      </c>
      <c r="O1028" s="144">
        <f t="shared" si="283"/>
        <v>0</v>
      </c>
      <c r="P1028" s="99">
        <f t="shared" si="284"/>
        <v>0</v>
      </c>
      <c r="Q1028" s="103"/>
      <c r="R1028" s="95"/>
      <c r="S1028" s="95"/>
      <c r="T1028" s="95"/>
      <c r="U1028" s="95"/>
      <c r="V1028" s="95"/>
      <c r="W1028" s="144">
        <v>5000</v>
      </c>
      <c r="X1028" s="99">
        <f t="shared" si="285"/>
        <v>124800</v>
      </c>
      <c r="Y1028" s="76">
        <f t="shared" si="281"/>
        <v>0</v>
      </c>
      <c r="Z1028" s="91"/>
      <c r="AA1028" s="91"/>
      <c r="AB1028" s="91"/>
      <c r="AC1028" s="91"/>
      <c r="AD1028" s="91"/>
      <c r="AE1028" s="91"/>
      <c r="AF1028" s="91"/>
      <c r="AG1028" s="91"/>
      <c r="AH1028" s="91"/>
      <c r="AI1028" s="91"/>
      <c r="AJ1028" s="91"/>
      <c r="AK1028" s="91"/>
      <c r="AL1028" s="91"/>
      <c r="AM1028" s="91"/>
    </row>
    <row r="1029" spans="1:39" s="69" customFormat="1" ht="63.75" customHeight="1">
      <c r="A1029" s="154">
        <v>200</v>
      </c>
      <c r="B1029" s="189" t="s">
        <v>1308</v>
      </c>
      <c r="C1029" s="439" t="s">
        <v>1191</v>
      </c>
      <c r="D1029" s="154" t="s">
        <v>1309</v>
      </c>
      <c r="E1029" s="154">
        <v>52.86</v>
      </c>
      <c r="F1029" s="95">
        <v>40000</v>
      </c>
      <c r="G1029" s="99">
        <f t="shared" si="282"/>
        <v>2114400</v>
      </c>
      <c r="H1029" s="432">
        <v>44805</v>
      </c>
      <c r="I1029" s="97">
        <v>44286</v>
      </c>
      <c r="J1029" s="154">
        <v>1</v>
      </c>
      <c r="K1029" s="95"/>
      <c r="L1029" s="99"/>
      <c r="M1029" s="154">
        <v>334</v>
      </c>
      <c r="N1029" s="436">
        <v>44284</v>
      </c>
      <c r="O1029" s="95">
        <f t="shared" si="283"/>
        <v>0</v>
      </c>
      <c r="P1029" s="99">
        <f t="shared" si="284"/>
        <v>0</v>
      </c>
      <c r="Q1029" s="103"/>
      <c r="R1029" s="95"/>
      <c r="S1029" s="95"/>
      <c r="T1029" s="95"/>
      <c r="U1029" s="95"/>
      <c r="V1029" s="95"/>
      <c r="W1029" s="95">
        <v>40000</v>
      </c>
      <c r="X1029" s="99">
        <f t="shared" si="285"/>
        <v>2114400</v>
      </c>
      <c r="Y1029" s="76">
        <f t="shared" si="281"/>
        <v>0</v>
      </c>
      <c r="Z1029" s="91"/>
      <c r="AA1029" s="91"/>
      <c r="AB1029" s="91"/>
      <c r="AC1029" s="91"/>
      <c r="AD1029" s="91"/>
      <c r="AE1029" s="91"/>
      <c r="AF1029" s="91"/>
      <c r="AG1029" s="91"/>
      <c r="AH1029" s="91"/>
      <c r="AI1029" s="91"/>
      <c r="AJ1029" s="91"/>
      <c r="AK1029" s="91"/>
      <c r="AL1029" s="91"/>
      <c r="AM1029" s="91"/>
    </row>
    <row r="1030" spans="1:39" s="69" customFormat="1" ht="31.5" customHeight="1">
      <c r="A1030" s="154">
        <v>201</v>
      </c>
      <c r="B1030" s="189" t="s">
        <v>1310</v>
      </c>
      <c r="C1030" s="440" t="s">
        <v>1189</v>
      </c>
      <c r="D1030" s="154" t="s">
        <v>1311</v>
      </c>
      <c r="E1030" s="154">
        <v>150.88999999999999</v>
      </c>
      <c r="F1030" s="95">
        <v>900</v>
      </c>
      <c r="G1030" s="99">
        <f t="shared" si="282"/>
        <v>135801</v>
      </c>
      <c r="H1030" s="96" t="s">
        <v>164</v>
      </c>
      <c r="I1030" s="97">
        <v>44286</v>
      </c>
      <c r="J1030" s="154">
        <v>1</v>
      </c>
      <c r="K1030" s="95"/>
      <c r="L1030" s="99"/>
      <c r="M1030" s="154">
        <v>334</v>
      </c>
      <c r="N1030" s="436">
        <v>44284</v>
      </c>
      <c r="O1030" s="95">
        <f t="shared" si="283"/>
        <v>900</v>
      </c>
      <c r="P1030" s="99">
        <f t="shared" si="284"/>
        <v>135801</v>
      </c>
      <c r="Q1030" s="103"/>
      <c r="R1030" s="95"/>
      <c r="S1030" s="95"/>
      <c r="T1030" s="95"/>
      <c r="U1030" s="95"/>
      <c r="V1030" s="95"/>
      <c r="W1030" s="95">
        <v>0</v>
      </c>
      <c r="X1030" s="99">
        <f t="shared" si="285"/>
        <v>0</v>
      </c>
      <c r="Y1030" s="76">
        <f t="shared" si="281"/>
        <v>0</v>
      </c>
      <c r="Z1030" s="91"/>
      <c r="AA1030" s="91"/>
      <c r="AB1030" s="91"/>
      <c r="AC1030" s="91"/>
      <c r="AD1030" s="91"/>
      <c r="AE1030" s="91"/>
      <c r="AF1030" s="91"/>
      <c r="AG1030" s="91"/>
      <c r="AH1030" s="91"/>
      <c r="AI1030" s="91"/>
      <c r="AJ1030" s="91"/>
      <c r="AK1030" s="91"/>
      <c r="AL1030" s="91"/>
      <c r="AM1030" s="91"/>
    </row>
    <row r="1031" spans="1:39" s="69" customFormat="1" ht="73.5" customHeight="1">
      <c r="A1031" s="154">
        <v>202</v>
      </c>
      <c r="B1031" s="189" t="s">
        <v>1312</v>
      </c>
      <c r="C1031" s="440" t="s">
        <v>1189</v>
      </c>
      <c r="D1031" s="154" t="s">
        <v>1313</v>
      </c>
      <c r="E1031" s="154">
        <v>70.62</v>
      </c>
      <c r="F1031" s="95">
        <v>0</v>
      </c>
      <c r="G1031" s="99">
        <f t="shared" si="282"/>
        <v>0</v>
      </c>
      <c r="H1031" s="432">
        <v>44470</v>
      </c>
      <c r="I1031" s="97">
        <v>44286</v>
      </c>
      <c r="J1031" s="154">
        <v>1</v>
      </c>
      <c r="K1031" s="95"/>
      <c r="L1031" s="99"/>
      <c r="M1031" s="154">
        <v>334</v>
      </c>
      <c r="N1031" s="436">
        <v>44284</v>
      </c>
      <c r="O1031" s="95">
        <f t="shared" si="283"/>
        <v>0</v>
      </c>
      <c r="P1031" s="99">
        <f t="shared" si="284"/>
        <v>0</v>
      </c>
      <c r="Q1031" s="103"/>
      <c r="R1031" s="95"/>
      <c r="S1031" s="95"/>
      <c r="T1031" s="95"/>
      <c r="U1031" s="95"/>
      <c r="V1031" s="95"/>
      <c r="W1031" s="95">
        <v>0</v>
      </c>
      <c r="X1031" s="99">
        <f t="shared" si="285"/>
        <v>0</v>
      </c>
      <c r="Y1031" s="76">
        <f t="shared" si="281"/>
        <v>0</v>
      </c>
      <c r="Z1031" s="91"/>
      <c r="AA1031" s="91"/>
      <c r="AB1031" s="91"/>
      <c r="AC1031" s="91"/>
      <c r="AD1031" s="91"/>
      <c r="AE1031" s="91"/>
      <c r="AF1031" s="91"/>
      <c r="AG1031" s="91"/>
      <c r="AH1031" s="91"/>
      <c r="AI1031" s="91"/>
      <c r="AJ1031" s="91"/>
      <c r="AK1031" s="91"/>
      <c r="AL1031" s="91"/>
      <c r="AM1031" s="91"/>
    </row>
    <row r="1032" spans="1:39" s="69" customFormat="1" ht="67.5" customHeight="1">
      <c r="A1032" s="154">
        <v>203</v>
      </c>
      <c r="B1032" s="189" t="s">
        <v>1314</v>
      </c>
      <c r="C1032" s="440" t="s">
        <v>1189</v>
      </c>
      <c r="D1032" s="95">
        <v>2000970</v>
      </c>
      <c r="E1032" s="95">
        <v>11.75</v>
      </c>
      <c r="F1032" s="95">
        <v>1950</v>
      </c>
      <c r="G1032" s="99">
        <f t="shared" si="282"/>
        <v>22912.5</v>
      </c>
      <c r="H1032" s="96" t="s">
        <v>1315</v>
      </c>
      <c r="I1032" s="97">
        <v>44286</v>
      </c>
      <c r="J1032" s="154">
        <v>1</v>
      </c>
      <c r="K1032" s="95"/>
      <c r="L1032" s="99"/>
      <c r="M1032" s="154">
        <v>334</v>
      </c>
      <c r="N1032" s="436">
        <v>44284</v>
      </c>
      <c r="O1032" s="95">
        <f t="shared" si="283"/>
        <v>1200</v>
      </c>
      <c r="P1032" s="99">
        <f t="shared" si="284"/>
        <v>14100</v>
      </c>
      <c r="Q1032" s="103"/>
      <c r="R1032" s="95"/>
      <c r="S1032" s="95"/>
      <c r="T1032" s="95"/>
      <c r="U1032" s="95"/>
      <c r="V1032" s="95"/>
      <c r="W1032" s="95">
        <v>750</v>
      </c>
      <c r="X1032" s="99">
        <f t="shared" si="285"/>
        <v>8812.5</v>
      </c>
      <c r="Y1032" s="76">
        <f t="shared" ref="Y1032:Y1037" si="286">G1032+L1032-P1032-X1032</f>
        <v>0</v>
      </c>
      <c r="Z1032" s="91"/>
      <c r="AA1032" s="91"/>
      <c r="AB1032" s="91"/>
      <c r="AC1032" s="91"/>
      <c r="AD1032" s="91"/>
      <c r="AE1032" s="91"/>
      <c r="AF1032" s="91"/>
      <c r="AG1032" s="91"/>
      <c r="AH1032" s="91"/>
      <c r="AI1032" s="91"/>
      <c r="AJ1032" s="91"/>
      <c r="AK1032" s="91"/>
      <c r="AL1032" s="91"/>
      <c r="AM1032" s="91"/>
    </row>
    <row r="1033" spans="1:39" s="69" customFormat="1" ht="51.75" customHeight="1">
      <c r="A1033" s="154">
        <v>204</v>
      </c>
      <c r="B1033" s="189" t="s">
        <v>1316</v>
      </c>
      <c r="C1033" s="440" t="s">
        <v>1189</v>
      </c>
      <c r="D1033" s="95" t="s">
        <v>1317</v>
      </c>
      <c r="E1033" s="95">
        <v>381.82</v>
      </c>
      <c r="F1033" s="95">
        <v>0</v>
      </c>
      <c r="G1033" s="99">
        <f t="shared" si="282"/>
        <v>0</v>
      </c>
      <c r="H1033" s="432">
        <v>44879</v>
      </c>
      <c r="I1033" s="97">
        <v>44286</v>
      </c>
      <c r="J1033" s="154">
        <v>1</v>
      </c>
      <c r="K1033" s="95"/>
      <c r="L1033" s="99"/>
      <c r="M1033" s="154">
        <v>334</v>
      </c>
      <c r="N1033" s="436">
        <v>44284</v>
      </c>
      <c r="O1033" s="95">
        <f t="shared" si="283"/>
        <v>0</v>
      </c>
      <c r="P1033" s="99">
        <f t="shared" si="284"/>
        <v>0</v>
      </c>
      <c r="Q1033" s="103"/>
      <c r="R1033" s="95"/>
      <c r="S1033" s="95"/>
      <c r="T1033" s="95"/>
      <c r="U1033" s="95"/>
      <c r="V1033" s="95"/>
      <c r="W1033" s="95">
        <v>0</v>
      </c>
      <c r="X1033" s="99">
        <f t="shared" si="285"/>
        <v>0</v>
      </c>
      <c r="Y1033" s="76">
        <f t="shared" si="286"/>
        <v>0</v>
      </c>
      <c r="Z1033" s="91"/>
      <c r="AA1033" s="91"/>
      <c r="AB1033" s="91"/>
      <c r="AC1033" s="91"/>
      <c r="AD1033" s="91"/>
      <c r="AE1033" s="91"/>
      <c r="AF1033" s="91"/>
      <c r="AG1033" s="91"/>
      <c r="AH1033" s="91"/>
      <c r="AI1033" s="91"/>
      <c r="AJ1033" s="91"/>
      <c r="AK1033" s="91"/>
      <c r="AL1033" s="91"/>
      <c r="AM1033" s="91"/>
    </row>
    <row r="1034" spans="1:39" s="69" customFormat="1" ht="60" customHeight="1">
      <c r="A1034" s="154">
        <v>205</v>
      </c>
      <c r="B1034" s="189" t="s">
        <v>1318</v>
      </c>
      <c r="C1034" s="440" t="s">
        <v>1319</v>
      </c>
      <c r="D1034" s="95">
        <v>100010727</v>
      </c>
      <c r="E1034" s="95">
        <v>8.56</v>
      </c>
      <c r="F1034" s="95">
        <v>2530</v>
      </c>
      <c r="G1034" s="99">
        <f t="shared" si="282"/>
        <v>21656.800000000003</v>
      </c>
      <c r="H1034" s="96" t="s">
        <v>804</v>
      </c>
      <c r="I1034" s="97">
        <v>44286</v>
      </c>
      <c r="J1034" s="154">
        <v>1</v>
      </c>
      <c r="K1034" s="95"/>
      <c r="L1034" s="99"/>
      <c r="M1034" s="154">
        <v>334</v>
      </c>
      <c r="N1034" s="436">
        <v>44284</v>
      </c>
      <c r="O1034" s="95">
        <f t="shared" si="283"/>
        <v>1210</v>
      </c>
      <c r="P1034" s="99">
        <f t="shared" si="284"/>
        <v>10357.6</v>
      </c>
      <c r="Q1034" s="103"/>
      <c r="R1034" s="95"/>
      <c r="S1034" s="95"/>
      <c r="T1034" s="95"/>
      <c r="U1034" s="95"/>
      <c r="V1034" s="95"/>
      <c r="W1034" s="95">
        <v>1320</v>
      </c>
      <c r="X1034" s="99">
        <f t="shared" si="285"/>
        <v>11299.2</v>
      </c>
      <c r="Y1034" s="76">
        <f t="shared" si="286"/>
        <v>0</v>
      </c>
      <c r="Z1034" s="91"/>
      <c r="AA1034" s="91"/>
      <c r="AB1034" s="91"/>
      <c r="AC1034" s="91"/>
      <c r="AD1034" s="91"/>
      <c r="AE1034" s="91"/>
      <c r="AF1034" s="91"/>
      <c r="AG1034" s="91"/>
      <c r="AH1034" s="91"/>
      <c r="AI1034" s="91"/>
      <c r="AJ1034" s="91"/>
      <c r="AK1034" s="91"/>
      <c r="AL1034" s="91"/>
      <c r="AM1034" s="91"/>
    </row>
    <row r="1035" spans="1:39" s="69" customFormat="1" ht="51.75" customHeight="1">
      <c r="A1035" s="154">
        <v>206</v>
      </c>
      <c r="B1035" s="189" t="s">
        <v>1320</v>
      </c>
      <c r="C1035" s="440" t="s">
        <v>1189</v>
      </c>
      <c r="D1035" s="95" t="s">
        <v>1321</v>
      </c>
      <c r="E1035" s="99">
        <v>8</v>
      </c>
      <c r="F1035" s="95">
        <v>0</v>
      </c>
      <c r="G1035" s="99">
        <f t="shared" si="282"/>
        <v>0</v>
      </c>
      <c r="H1035" s="432">
        <v>44364</v>
      </c>
      <c r="I1035" s="97">
        <v>44286</v>
      </c>
      <c r="J1035" s="154">
        <v>1</v>
      </c>
      <c r="K1035" s="95"/>
      <c r="L1035" s="99"/>
      <c r="M1035" s="154">
        <v>334</v>
      </c>
      <c r="N1035" s="436">
        <v>44284</v>
      </c>
      <c r="O1035" s="95">
        <f t="shared" si="283"/>
        <v>0</v>
      </c>
      <c r="P1035" s="99">
        <f t="shared" si="284"/>
        <v>0</v>
      </c>
      <c r="Q1035" s="103"/>
      <c r="R1035" s="95"/>
      <c r="S1035" s="95"/>
      <c r="T1035" s="95"/>
      <c r="U1035" s="95"/>
      <c r="V1035" s="95"/>
      <c r="W1035" s="95">
        <v>0</v>
      </c>
      <c r="X1035" s="99">
        <f t="shared" si="285"/>
        <v>0</v>
      </c>
      <c r="Y1035" s="76">
        <f t="shared" si="286"/>
        <v>0</v>
      </c>
      <c r="Z1035" s="91"/>
      <c r="AA1035" s="91"/>
      <c r="AB1035" s="91"/>
      <c r="AC1035" s="91"/>
      <c r="AD1035" s="91"/>
      <c r="AE1035" s="91"/>
      <c r="AF1035" s="91"/>
      <c r="AG1035" s="91"/>
      <c r="AH1035" s="91"/>
      <c r="AI1035" s="91"/>
      <c r="AJ1035" s="91"/>
      <c r="AK1035" s="91"/>
      <c r="AL1035" s="91"/>
      <c r="AM1035" s="91"/>
    </row>
    <row r="1036" spans="1:39" s="69" customFormat="1" ht="86.25" customHeight="1">
      <c r="A1036" s="154">
        <v>207</v>
      </c>
      <c r="B1036" s="222" t="s">
        <v>1773</v>
      </c>
      <c r="C1036" s="440" t="s">
        <v>1189</v>
      </c>
      <c r="D1036" s="95" t="s">
        <v>1774</v>
      </c>
      <c r="E1036" s="154">
        <v>48.15</v>
      </c>
      <c r="F1036" s="95">
        <v>10</v>
      </c>
      <c r="G1036" s="99">
        <f t="shared" ref="G1036:G1038" si="287">E1036*F1036</f>
        <v>481.5</v>
      </c>
      <c r="H1036" s="441">
        <v>44592</v>
      </c>
      <c r="I1036" s="442">
        <v>44294</v>
      </c>
      <c r="J1036" s="222" t="s">
        <v>1775</v>
      </c>
      <c r="K1036" s="440"/>
      <c r="L1036" s="443"/>
      <c r="M1036" s="154">
        <v>335</v>
      </c>
      <c r="N1036" s="436">
        <v>44285</v>
      </c>
      <c r="O1036" s="95">
        <f t="shared" si="283"/>
        <v>0</v>
      </c>
      <c r="P1036" s="99">
        <f t="shared" si="284"/>
        <v>0</v>
      </c>
      <c r="Q1036" s="103"/>
      <c r="R1036" s="95"/>
      <c r="S1036" s="95"/>
      <c r="T1036" s="95"/>
      <c r="U1036" s="95"/>
      <c r="V1036" s="95"/>
      <c r="W1036" s="95">
        <v>10</v>
      </c>
      <c r="X1036" s="102">
        <f t="shared" si="285"/>
        <v>481.5</v>
      </c>
      <c r="Y1036" s="76">
        <f t="shared" si="286"/>
        <v>0</v>
      </c>
      <c r="Z1036" s="91"/>
      <c r="AA1036" s="91"/>
      <c r="AB1036" s="91"/>
      <c r="AC1036" s="91"/>
      <c r="AD1036" s="91"/>
      <c r="AE1036" s="91"/>
      <c r="AF1036" s="91"/>
      <c r="AG1036" s="91"/>
      <c r="AH1036" s="91"/>
      <c r="AI1036" s="91"/>
      <c r="AJ1036" s="91"/>
      <c r="AK1036" s="91"/>
      <c r="AL1036" s="91"/>
      <c r="AM1036" s="91"/>
    </row>
    <row r="1037" spans="1:39" s="69" customFormat="1" ht="86.25" customHeight="1">
      <c r="A1037" s="154">
        <v>208</v>
      </c>
      <c r="B1037" s="222" t="s">
        <v>1776</v>
      </c>
      <c r="C1037" s="440" t="s">
        <v>1189</v>
      </c>
      <c r="D1037" s="95" t="s">
        <v>1777</v>
      </c>
      <c r="E1037" s="154">
        <v>70.62</v>
      </c>
      <c r="F1037" s="95">
        <v>600</v>
      </c>
      <c r="G1037" s="99">
        <f t="shared" si="287"/>
        <v>42372</v>
      </c>
      <c r="H1037" s="441">
        <v>44621</v>
      </c>
      <c r="I1037" s="442">
        <v>44294</v>
      </c>
      <c r="J1037" s="222" t="s">
        <v>1775</v>
      </c>
      <c r="K1037" s="440"/>
      <c r="L1037" s="443"/>
      <c r="M1037" s="154">
        <v>335</v>
      </c>
      <c r="N1037" s="436">
        <v>44285</v>
      </c>
      <c r="O1037" s="95">
        <f t="shared" si="283"/>
        <v>600</v>
      </c>
      <c r="P1037" s="99">
        <f t="shared" si="284"/>
        <v>42372</v>
      </c>
      <c r="Q1037" s="103"/>
      <c r="R1037" s="95"/>
      <c r="S1037" s="95"/>
      <c r="T1037" s="95"/>
      <c r="U1037" s="95"/>
      <c r="V1037" s="95"/>
      <c r="W1037" s="95">
        <v>0</v>
      </c>
      <c r="X1037" s="102">
        <f t="shared" si="285"/>
        <v>0</v>
      </c>
      <c r="Y1037" s="76">
        <f t="shared" si="286"/>
        <v>0</v>
      </c>
      <c r="Z1037" s="91"/>
      <c r="AA1037" s="91"/>
      <c r="AB1037" s="91"/>
      <c r="AC1037" s="91"/>
      <c r="AD1037" s="91"/>
      <c r="AE1037" s="91"/>
      <c r="AF1037" s="91"/>
      <c r="AG1037" s="91"/>
      <c r="AH1037" s="91"/>
      <c r="AI1037" s="91"/>
      <c r="AJ1037" s="91"/>
      <c r="AK1037" s="91"/>
      <c r="AL1037" s="91"/>
      <c r="AM1037" s="91"/>
    </row>
    <row r="1038" spans="1:39" s="69" customFormat="1" ht="96.75" customHeight="1">
      <c r="A1038" s="154">
        <v>209</v>
      </c>
      <c r="B1038" s="189" t="s">
        <v>464</v>
      </c>
      <c r="C1038" s="92" t="s">
        <v>465</v>
      </c>
      <c r="D1038" s="93" t="s">
        <v>466</v>
      </c>
      <c r="E1038" s="94">
        <v>157.85</v>
      </c>
      <c r="F1038" s="95">
        <v>815</v>
      </c>
      <c r="G1038" s="99">
        <f t="shared" si="287"/>
        <v>128647.75</v>
      </c>
      <c r="H1038" s="96"/>
      <c r="I1038" s="97"/>
      <c r="J1038" s="93"/>
      <c r="K1038" s="98"/>
      <c r="L1038" s="99"/>
      <c r="M1038" s="100" t="s">
        <v>469</v>
      </c>
      <c r="N1038" s="437" t="s">
        <v>470</v>
      </c>
      <c r="O1038" s="101">
        <f t="shared" si="283"/>
        <v>68</v>
      </c>
      <c r="P1038" s="102">
        <f t="shared" si="284"/>
        <v>10733.8</v>
      </c>
      <c r="Q1038" s="103"/>
      <c r="R1038" s="104"/>
      <c r="S1038" s="104"/>
      <c r="T1038" s="104"/>
      <c r="U1038" s="104"/>
      <c r="V1038" s="104"/>
      <c r="W1038" s="95">
        <v>747</v>
      </c>
      <c r="X1038" s="102">
        <f t="shared" si="285"/>
        <v>117913.95</v>
      </c>
      <c r="Y1038" s="76">
        <f>G1038+L1038-P1038-X1038</f>
        <v>0</v>
      </c>
      <c r="Z1038" s="105"/>
      <c r="AA1038" s="105"/>
      <c r="AB1038" s="105"/>
      <c r="AC1038" s="105"/>
      <c r="AD1038" s="105"/>
      <c r="AE1038" s="105"/>
      <c r="AF1038" s="105"/>
      <c r="AG1038" s="105"/>
      <c r="AH1038" s="105"/>
      <c r="AI1038" s="105"/>
      <c r="AJ1038" s="105"/>
      <c r="AK1038" s="105"/>
      <c r="AL1038" s="105"/>
      <c r="AM1038" s="105"/>
    </row>
    <row r="1039" spans="1:39" s="69" customFormat="1" ht="60" customHeight="1">
      <c r="A1039" s="431">
        <v>210</v>
      </c>
      <c r="B1039" s="444" t="s">
        <v>145</v>
      </c>
      <c r="C1039" s="445" t="s">
        <v>27</v>
      </c>
      <c r="D1039" s="446" t="s">
        <v>1857</v>
      </c>
      <c r="E1039" s="447">
        <v>265.36</v>
      </c>
      <c r="F1039" s="190">
        <v>699</v>
      </c>
      <c r="G1039" s="155">
        <f t="shared" ref="G1039:G1102" si="288">F1039*E1039</f>
        <v>185486.64</v>
      </c>
      <c r="H1039" s="448">
        <v>45170</v>
      </c>
      <c r="I1039" s="449">
        <v>44322</v>
      </c>
      <c r="J1039" s="450">
        <v>78</v>
      </c>
      <c r="K1039" s="450">
        <v>1000</v>
      </c>
      <c r="L1039" s="152"/>
      <c r="M1039" s="451">
        <v>479</v>
      </c>
      <c r="N1039" s="450" t="s">
        <v>1858</v>
      </c>
      <c r="O1039" s="95">
        <v>699</v>
      </c>
      <c r="P1039" s="99">
        <f t="shared" si="284"/>
        <v>185486.64</v>
      </c>
      <c r="Q1039" s="103"/>
      <c r="R1039" s="95"/>
      <c r="S1039" s="95"/>
      <c r="T1039" s="95"/>
      <c r="U1039" s="95"/>
      <c r="V1039" s="95"/>
      <c r="W1039" s="452">
        <v>0</v>
      </c>
      <c r="X1039" s="196">
        <f t="shared" si="285"/>
        <v>0</v>
      </c>
      <c r="Y1039" s="76">
        <f t="shared" ref="Y1039:Y1102" si="289">G1039+L1039-P1039-X1039</f>
        <v>0</v>
      </c>
      <c r="Z1039" s="106"/>
      <c r="AA1039" s="106"/>
      <c r="AB1039" s="106"/>
      <c r="AC1039" s="106"/>
      <c r="AD1039" s="106"/>
      <c r="AE1039" s="106"/>
      <c r="AF1039" s="106"/>
      <c r="AG1039" s="106"/>
      <c r="AH1039" s="106"/>
      <c r="AI1039" s="106"/>
      <c r="AJ1039" s="106"/>
      <c r="AK1039" s="106"/>
      <c r="AL1039" s="106"/>
      <c r="AM1039" s="106"/>
    </row>
    <row r="1040" spans="1:39" s="69" customFormat="1" ht="60" customHeight="1">
      <c r="A1040" s="431">
        <v>211</v>
      </c>
      <c r="B1040" s="444" t="s">
        <v>145</v>
      </c>
      <c r="C1040" s="453" t="s">
        <v>27</v>
      </c>
      <c r="D1040" s="454" t="s">
        <v>1857</v>
      </c>
      <c r="E1040" s="455">
        <v>265.36</v>
      </c>
      <c r="F1040" s="190">
        <v>7900</v>
      </c>
      <c r="G1040" s="155">
        <f t="shared" si="288"/>
        <v>2096344</v>
      </c>
      <c r="H1040" s="456">
        <v>45170</v>
      </c>
      <c r="I1040" s="457">
        <v>44340</v>
      </c>
      <c r="J1040" s="458">
        <v>86</v>
      </c>
      <c r="K1040" s="458">
        <v>7900</v>
      </c>
      <c r="L1040" s="152"/>
      <c r="M1040" s="459">
        <v>479</v>
      </c>
      <c r="N1040" s="458" t="s">
        <v>1858</v>
      </c>
      <c r="O1040" s="95">
        <v>869</v>
      </c>
      <c r="P1040" s="99">
        <f t="shared" si="284"/>
        <v>230597.84000000003</v>
      </c>
      <c r="Q1040" s="103"/>
      <c r="R1040" s="95"/>
      <c r="S1040" s="95"/>
      <c r="T1040" s="95"/>
      <c r="U1040" s="95"/>
      <c r="V1040" s="95"/>
      <c r="W1040" s="460">
        <v>7031</v>
      </c>
      <c r="X1040" s="196">
        <f t="shared" si="285"/>
        <v>1865746.1600000001</v>
      </c>
      <c r="Y1040" s="76">
        <f t="shared" si="289"/>
        <v>0</v>
      </c>
      <c r="Z1040" s="106"/>
      <c r="AA1040" s="106"/>
      <c r="AB1040" s="106"/>
      <c r="AC1040" s="106"/>
      <c r="AD1040" s="106"/>
      <c r="AE1040" s="106"/>
      <c r="AF1040" s="106"/>
      <c r="AG1040" s="106"/>
      <c r="AH1040" s="106"/>
      <c r="AI1040" s="106"/>
      <c r="AJ1040" s="106"/>
      <c r="AK1040" s="106"/>
      <c r="AL1040" s="106"/>
      <c r="AM1040" s="106"/>
    </row>
    <row r="1041" spans="1:39" s="69" customFormat="1" ht="90" customHeight="1">
      <c r="A1041" s="431">
        <v>212</v>
      </c>
      <c r="B1041" s="461" t="s">
        <v>284</v>
      </c>
      <c r="C1041" s="445" t="s">
        <v>27</v>
      </c>
      <c r="D1041" s="446" t="s">
        <v>1859</v>
      </c>
      <c r="E1041" s="447">
        <v>453.68</v>
      </c>
      <c r="F1041" s="190">
        <v>550</v>
      </c>
      <c r="G1041" s="155">
        <f t="shared" si="288"/>
        <v>249524</v>
      </c>
      <c r="H1041" s="448">
        <v>45170</v>
      </c>
      <c r="I1041" s="449">
        <v>44322</v>
      </c>
      <c r="J1041" s="450">
        <v>78</v>
      </c>
      <c r="K1041" s="450">
        <v>550</v>
      </c>
      <c r="L1041" s="152"/>
      <c r="M1041" s="451">
        <v>479</v>
      </c>
      <c r="N1041" s="450" t="s">
        <v>1858</v>
      </c>
      <c r="O1041" s="95">
        <v>305</v>
      </c>
      <c r="P1041" s="99">
        <f t="shared" ref="P1041:P1104" si="290">O1041*E1041</f>
        <v>138372.4</v>
      </c>
      <c r="Q1041" s="103"/>
      <c r="R1041" s="95"/>
      <c r="S1041" s="95"/>
      <c r="T1041" s="95"/>
      <c r="U1041" s="95"/>
      <c r="V1041" s="95"/>
      <c r="W1041" s="452">
        <v>245</v>
      </c>
      <c r="X1041" s="196">
        <f t="shared" ref="X1041:X1104" si="291">W1041*E1041</f>
        <v>111151.6</v>
      </c>
      <c r="Y1041" s="76">
        <f t="shared" si="289"/>
        <v>0</v>
      </c>
      <c r="Z1041" s="106"/>
      <c r="AA1041" s="106"/>
      <c r="AB1041" s="106"/>
      <c r="AC1041" s="106"/>
      <c r="AD1041" s="106"/>
      <c r="AE1041" s="106"/>
      <c r="AF1041" s="106"/>
      <c r="AG1041" s="106"/>
      <c r="AH1041" s="106"/>
      <c r="AI1041" s="106"/>
      <c r="AJ1041" s="106"/>
      <c r="AK1041" s="106"/>
      <c r="AL1041" s="106"/>
      <c r="AM1041" s="106"/>
    </row>
    <row r="1042" spans="1:39" s="69" customFormat="1" ht="90" customHeight="1">
      <c r="A1042" s="431">
        <v>213</v>
      </c>
      <c r="B1042" s="462" t="s">
        <v>284</v>
      </c>
      <c r="C1042" s="453" t="s">
        <v>27</v>
      </c>
      <c r="D1042" s="454" t="s">
        <v>1859</v>
      </c>
      <c r="E1042" s="455">
        <v>453.68</v>
      </c>
      <c r="F1042" s="190">
        <v>500</v>
      </c>
      <c r="G1042" s="155">
        <f t="shared" si="288"/>
        <v>226840</v>
      </c>
      <c r="H1042" s="456">
        <v>45170</v>
      </c>
      <c r="I1042" s="457">
        <v>44340</v>
      </c>
      <c r="J1042" s="458">
        <v>86</v>
      </c>
      <c r="K1042" s="458">
        <v>500</v>
      </c>
      <c r="L1042" s="152"/>
      <c r="M1042" s="459">
        <v>479</v>
      </c>
      <c r="N1042" s="458" t="s">
        <v>1858</v>
      </c>
      <c r="O1042" s="95">
        <v>69</v>
      </c>
      <c r="P1042" s="99">
        <f t="shared" si="290"/>
        <v>31303.920000000002</v>
      </c>
      <c r="Q1042" s="103"/>
      <c r="R1042" s="95"/>
      <c r="S1042" s="95"/>
      <c r="T1042" s="95"/>
      <c r="U1042" s="95"/>
      <c r="V1042" s="95"/>
      <c r="W1042" s="460">
        <v>431</v>
      </c>
      <c r="X1042" s="196">
        <f t="shared" si="291"/>
        <v>195536.08000000002</v>
      </c>
      <c r="Y1042" s="76">
        <f t="shared" si="289"/>
        <v>0</v>
      </c>
      <c r="Z1042" s="106"/>
      <c r="AA1042" s="106"/>
      <c r="AB1042" s="106"/>
      <c r="AC1042" s="106"/>
      <c r="AD1042" s="106"/>
      <c r="AE1042" s="106"/>
      <c r="AF1042" s="106"/>
      <c r="AG1042" s="106"/>
      <c r="AH1042" s="106"/>
      <c r="AI1042" s="106"/>
      <c r="AJ1042" s="106"/>
      <c r="AK1042" s="106"/>
      <c r="AL1042" s="106"/>
      <c r="AM1042" s="106"/>
    </row>
    <row r="1043" spans="1:39" s="69" customFormat="1" ht="56.25" customHeight="1">
      <c r="A1043" s="431">
        <v>214</v>
      </c>
      <c r="B1043" s="461" t="s">
        <v>679</v>
      </c>
      <c r="C1043" s="445" t="s">
        <v>27</v>
      </c>
      <c r="D1043" s="446" t="s">
        <v>1860</v>
      </c>
      <c r="E1043" s="447">
        <v>28.36</v>
      </c>
      <c r="F1043" s="190">
        <v>120</v>
      </c>
      <c r="G1043" s="155">
        <f t="shared" si="288"/>
        <v>3403.2</v>
      </c>
      <c r="H1043" s="448">
        <v>45778</v>
      </c>
      <c r="I1043" s="449">
        <v>44340</v>
      </c>
      <c r="J1043" s="450" t="s">
        <v>1861</v>
      </c>
      <c r="K1043" s="450">
        <v>120</v>
      </c>
      <c r="L1043" s="152"/>
      <c r="M1043" s="463" t="s">
        <v>1862</v>
      </c>
      <c r="N1043" s="464" t="s">
        <v>1863</v>
      </c>
      <c r="O1043" s="95">
        <v>120</v>
      </c>
      <c r="P1043" s="99">
        <f t="shared" si="290"/>
        <v>3403.2</v>
      </c>
      <c r="Q1043" s="103"/>
      <c r="R1043" s="95"/>
      <c r="S1043" s="95"/>
      <c r="T1043" s="95"/>
      <c r="U1043" s="95"/>
      <c r="V1043" s="95"/>
      <c r="W1043" s="452">
        <v>0</v>
      </c>
      <c r="X1043" s="196">
        <f t="shared" si="291"/>
        <v>0</v>
      </c>
      <c r="Y1043" s="76">
        <f t="shared" si="289"/>
        <v>0</v>
      </c>
      <c r="Z1043" s="106"/>
      <c r="AA1043" s="106"/>
      <c r="AB1043" s="106"/>
      <c r="AC1043" s="106"/>
      <c r="AD1043" s="106"/>
      <c r="AE1043" s="106"/>
      <c r="AF1043" s="106"/>
      <c r="AG1043" s="106"/>
      <c r="AH1043" s="106"/>
      <c r="AI1043" s="106"/>
      <c r="AJ1043" s="106"/>
      <c r="AK1043" s="106"/>
      <c r="AL1043" s="106"/>
      <c r="AM1043" s="106"/>
    </row>
    <row r="1044" spans="1:39" s="69" customFormat="1" ht="56.25" customHeight="1">
      <c r="A1044" s="431">
        <v>215</v>
      </c>
      <c r="B1044" s="461" t="s">
        <v>1864</v>
      </c>
      <c r="C1044" s="445" t="s">
        <v>27</v>
      </c>
      <c r="D1044" s="446" t="s">
        <v>1865</v>
      </c>
      <c r="E1044" s="447">
        <v>28.36</v>
      </c>
      <c r="F1044" s="190">
        <v>120</v>
      </c>
      <c r="G1044" s="155">
        <f t="shared" si="288"/>
        <v>3403.2</v>
      </c>
      <c r="H1044" s="448">
        <v>45809</v>
      </c>
      <c r="I1044" s="449">
        <v>44340</v>
      </c>
      <c r="J1044" s="450" t="s">
        <v>1861</v>
      </c>
      <c r="K1044" s="450">
        <v>120</v>
      </c>
      <c r="L1044" s="152"/>
      <c r="M1044" s="463" t="s">
        <v>1862</v>
      </c>
      <c r="N1044" s="464" t="s">
        <v>1863</v>
      </c>
      <c r="O1044" s="95">
        <v>120</v>
      </c>
      <c r="P1044" s="99">
        <f t="shared" si="290"/>
        <v>3403.2</v>
      </c>
      <c r="Q1044" s="103"/>
      <c r="R1044" s="95"/>
      <c r="S1044" s="95"/>
      <c r="T1044" s="95"/>
      <c r="U1044" s="95"/>
      <c r="V1044" s="95"/>
      <c r="W1044" s="452">
        <v>0</v>
      </c>
      <c r="X1044" s="196">
        <f t="shared" si="291"/>
        <v>0</v>
      </c>
      <c r="Y1044" s="76">
        <f t="shared" si="289"/>
        <v>0</v>
      </c>
      <c r="Z1044" s="106"/>
      <c r="AA1044" s="106"/>
      <c r="AB1044" s="106"/>
      <c r="AC1044" s="106"/>
      <c r="AD1044" s="106"/>
      <c r="AE1044" s="106"/>
      <c r="AF1044" s="106"/>
      <c r="AG1044" s="106"/>
      <c r="AH1044" s="106"/>
      <c r="AI1044" s="106"/>
      <c r="AJ1044" s="106"/>
      <c r="AK1044" s="106"/>
      <c r="AL1044" s="106"/>
      <c r="AM1044" s="106"/>
    </row>
    <row r="1045" spans="1:39" s="69" customFormat="1" ht="44.25" customHeight="1">
      <c r="A1045" s="431">
        <v>216</v>
      </c>
      <c r="B1045" s="465" t="s">
        <v>71</v>
      </c>
      <c r="C1045" s="466" t="s">
        <v>27</v>
      </c>
      <c r="D1045" s="446">
        <v>2105593402</v>
      </c>
      <c r="E1045" s="455">
        <v>280.33999999999997</v>
      </c>
      <c r="F1045" s="190">
        <v>10350</v>
      </c>
      <c r="G1045" s="155">
        <f t="shared" si="288"/>
        <v>2901518.9999999995</v>
      </c>
      <c r="H1045" s="448">
        <v>45292</v>
      </c>
      <c r="I1045" s="449">
        <v>44340</v>
      </c>
      <c r="J1045" s="450">
        <v>86</v>
      </c>
      <c r="K1045" s="450">
        <v>11350</v>
      </c>
      <c r="L1045" s="152"/>
      <c r="M1045" s="451">
        <v>479</v>
      </c>
      <c r="N1045" s="450" t="s">
        <v>1858</v>
      </c>
      <c r="O1045" s="95">
        <v>0</v>
      </c>
      <c r="P1045" s="99">
        <f t="shared" si="290"/>
        <v>0</v>
      </c>
      <c r="Q1045" s="103"/>
      <c r="R1045" s="95"/>
      <c r="S1045" s="95"/>
      <c r="T1045" s="95"/>
      <c r="U1045" s="95"/>
      <c r="V1045" s="95"/>
      <c r="W1045" s="452">
        <v>10350</v>
      </c>
      <c r="X1045" s="196">
        <f t="shared" si="291"/>
        <v>2901518.9999999995</v>
      </c>
      <c r="Y1045" s="76">
        <f t="shared" si="289"/>
        <v>0</v>
      </c>
      <c r="Z1045" s="106"/>
      <c r="AA1045" s="106"/>
      <c r="AB1045" s="106"/>
      <c r="AC1045" s="106"/>
      <c r="AD1045" s="106"/>
      <c r="AE1045" s="106"/>
      <c r="AF1045" s="106"/>
      <c r="AG1045" s="106"/>
      <c r="AH1045" s="106"/>
      <c r="AI1045" s="106"/>
      <c r="AJ1045" s="106"/>
      <c r="AK1045" s="106"/>
      <c r="AL1045" s="106"/>
      <c r="AM1045" s="106"/>
    </row>
    <row r="1046" spans="1:39" s="69" customFormat="1" ht="43.5" customHeight="1">
      <c r="A1046" s="431">
        <v>217</v>
      </c>
      <c r="B1046" s="467" t="s">
        <v>1866</v>
      </c>
      <c r="C1046" s="445" t="s">
        <v>27</v>
      </c>
      <c r="D1046" s="468" t="s">
        <v>1867</v>
      </c>
      <c r="E1046" s="469">
        <v>470.8</v>
      </c>
      <c r="F1046" s="190">
        <v>832</v>
      </c>
      <c r="G1046" s="155">
        <f t="shared" si="288"/>
        <v>391705.60000000003</v>
      </c>
      <c r="H1046" s="448">
        <v>45292</v>
      </c>
      <c r="I1046" s="449">
        <v>44322</v>
      </c>
      <c r="J1046" s="450">
        <v>78</v>
      </c>
      <c r="K1046" s="450">
        <v>950</v>
      </c>
      <c r="L1046" s="152"/>
      <c r="M1046" s="451">
        <v>479</v>
      </c>
      <c r="N1046" s="450" t="s">
        <v>1858</v>
      </c>
      <c r="O1046" s="95">
        <v>208</v>
      </c>
      <c r="P1046" s="99">
        <f t="shared" si="290"/>
        <v>97926.400000000009</v>
      </c>
      <c r="Q1046" s="103"/>
      <c r="R1046" s="95"/>
      <c r="S1046" s="95"/>
      <c r="T1046" s="95"/>
      <c r="U1046" s="95"/>
      <c r="V1046" s="95"/>
      <c r="W1046" s="452">
        <v>624</v>
      </c>
      <c r="X1046" s="196">
        <f t="shared" si="291"/>
        <v>293779.20000000001</v>
      </c>
      <c r="Y1046" s="76">
        <f t="shared" si="289"/>
        <v>0</v>
      </c>
      <c r="Z1046" s="106"/>
      <c r="AA1046" s="106"/>
      <c r="AB1046" s="106"/>
      <c r="AC1046" s="106"/>
      <c r="AD1046" s="106"/>
      <c r="AE1046" s="106"/>
      <c r="AF1046" s="106"/>
      <c r="AG1046" s="106"/>
      <c r="AH1046" s="106"/>
      <c r="AI1046" s="106"/>
      <c r="AJ1046" s="106"/>
      <c r="AK1046" s="106"/>
      <c r="AL1046" s="106"/>
      <c r="AM1046" s="106"/>
    </row>
    <row r="1047" spans="1:39" s="69" customFormat="1" ht="43.5" customHeight="1">
      <c r="A1047" s="431">
        <v>218</v>
      </c>
      <c r="B1047" s="470" t="s">
        <v>1866</v>
      </c>
      <c r="C1047" s="453" t="s">
        <v>27</v>
      </c>
      <c r="D1047" s="471" t="s">
        <v>1867</v>
      </c>
      <c r="E1047" s="469">
        <v>470.8</v>
      </c>
      <c r="F1047" s="190">
        <v>450</v>
      </c>
      <c r="G1047" s="155">
        <f t="shared" si="288"/>
        <v>211860</v>
      </c>
      <c r="H1047" s="456">
        <v>45292</v>
      </c>
      <c r="I1047" s="457">
        <v>44340</v>
      </c>
      <c r="J1047" s="458">
        <v>86</v>
      </c>
      <c r="K1047" s="458">
        <v>450</v>
      </c>
      <c r="L1047" s="152"/>
      <c r="M1047" s="451">
        <v>479</v>
      </c>
      <c r="N1047" s="450" t="s">
        <v>1858</v>
      </c>
      <c r="O1047" s="95">
        <v>0</v>
      </c>
      <c r="P1047" s="99">
        <f t="shared" si="290"/>
        <v>0</v>
      </c>
      <c r="Q1047" s="103"/>
      <c r="R1047" s="95"/>
      <c r="S1047" s="95"/>
      <c r="T1047" s="95"/>
      <c r="U1047" s="95"/>
      <c r="V1047" s="95"/>
      <c r="W1047" s="460">
        <v>450</v>
      </c>
      <c r="X1047" s="196">
        <f t="shared" si="291"/>
        <v>211860</v>
      </c>
      <c r="Y1047" s="76">
        <f t="shared" si="289"/>
        <v>0</v>
      </c>
      <c r="Z1047" s="106"/>
      <c r="AA1047" s="106"/>
      <c r="AB1047" s="106"/>
      <c r="AC1047" s="106"/>
      <c r="AD1047" s="106"/>
      <c r="AE1047" s="106"/>
      <c r="AF1047" s="106"/>
      <c r="AG1047" s="106"/>
      <c r="AH1047" s="106"/>
      <c r="AI1047" s="106"/>
      <c r="AJ1047" s="106"/>
      <c r="AK1047" s="106"/>
      <c r="AL1047" s="106"/>
      <c r="AM1047" s="106"/>
    </row>
    <row r="1048" spans="1:39" s="69" customFormat="1" ht="135" customHeight="1">
      <c r="A1048" s="431">
        <v>219</v>
      </c>
      <c r="B1048" s="444" t="s">
        <v>1868</v>
      </c>
      <c r="C1048" s="445" t="s">
        <v>27</v>
      </c>
      <c r="D1048" s="468" t="s">
        <v>1869</v>
      </c>
      <c r="E1048" s="472">
        <v>27.82</v>
      </c>
      <c r="F1048" s="190">
        <v>3688</v>
      </c>
      <c r="G1048" s="155">
        <f t="shared" si="288"/>
        <v>102600.16</v>
      </c>
      <c r="H1048" s="448">
        <v>45444</v>
      </c>
      <c r="I1048" s="449">
        <v>44322</v>
      </c>
      <c r="J1048" s="450">
        <v>78</v>
      </c>
      <c r="K1048" s="450">
        <v>5000</v>
      </c>
      <c r="L1048" s="152"/>
      <c r="M1048" s="451">
        <v>479</v>
      </c>
      <c r="N1048" s="450" t="s">
        <v>1858</v>
      </c>
      <c r="O1048" s="95">
        <v>1823</v>
      </c>
      <c r="P1048" s="99">
        <f t="shared" si="290"/>
        <v>50715.86</v>
      </c>
      <c r="Q1048" s="103"/>
      <c r="R1048" s="95"/>
      <c r="S1048" s="95"/>
      <c r="T1048" s="95"/>
      <c r="U1048" s="95"/>
      <c r="V1048" s="95"/>
      <c r="W1048" s="452">
        <v>1865</v>
      </c>
      <c r="X1048" s="196">
        <f t="shared" si="291"/>
        <v>51884.3</v>
      </c>
      <c r="Y1048" s="76">
        <f t="shared" si="289"/>
        <v>0</v>
      </c>
      <c r="Z1048" s="106"/>
      <c r="AA1048" s="106"/>
      <c r="AB1048" s="106"/>
      <c r="AC1048" s="106"/>
      <c r="AD1048" s="106"/>
      <c r="AE1048" s="106"/>
      <c r="AF1048" s="106"/>
      <c r="AG1048" s="106"/>
      <c r="AH1048" s="106"/>
      <c r="AI1048" s="106"/>
      <c r="AJ1048" s="106"/>
      <c r="AK1048" s="106"/>
      <c r="AL1048" s="106"/>
      <c r="AM1048" s="106"/>
    </row>
    <row r="1049" spans="1:39" s="69" customFormat="1" ht="135" customHeight="1">
      <c r="A1049" s="431">
        <v>220</v>
      </c>
      <c r="B1049" s="473" t="s">
        <v>1868</v>
      </c>
      <c r="C1049" s="453" t="s">
        <v>27</v>
      </c>
      <c r="D1049" s="471" t="s">
        <v>1869</v>
      </c>
      <c r="E1049" s="469">
        <v>27.82</v>
      </c>
      <c r="F1049" s="190">
        <v>6316</v>
      </c>
      <c r="G1049" s="155">
        <f t="shared" si="288"/>
        <v>175711.12</v>
      </c>
      <c r="H1049" s="456">
        <v>45809</v>
      </c>
      <c r="I1049" s="457">
        <v>44340</v>
      </c>
      <c r="J1049" s="458">
        <v>86</v>
      </c>
      <c r="K1049" s="458">
        <v>6350</v>
      </c>
      <c r="L1049" s="152"/>
      <c r="M1049" s="451">
        <v>479</v>
      </c>
      <c r="N1049" s="450" t="s">
        <v>1858</v>
      </c>
      <c r="O1049" s="95">
        <v>0</v>
      </c>
      <c r="P1049" s="99">
        <f t="shared" si="290"/>
        <v>0</v>
      </c>
      <c r="Q1049" s="103"/>
      <c r="R1049" s="95"/>
      <c r="S1049" s="95"/>
      <c r="T1049" s="95"/>
      <c r="U1049" s="95"/>
      <c r="V1049" s="95"/>
      <c r="W1049" s="460">
        <v>6316</v>
      </c>
      <c r="X1049" s="196">
        <f t="shared" si="291"/>
        <v>175711.12</v>
      </c>
      <c r="Y1049" s="76">
        <f t="shared" si="289"/>
        <v>0</v>
      </c>
      <c r="Z1049" s="106"/>
      <c r="AA1049" s="106"/>
      <c r="AB1049" s="106"/>
      <c r="AC1049" s="106"/>
      <c r="AD1049" s="106"/>
      <c r="AE1049" s="106"/>
      <c r="AF1049" s="106"/>
      <c r="AG1049" s="106"/>
      <c r="AH1049" s="106"/>
      <c r="AI1049" s="106"/>
      <c r="AJ1049" s="106"/>
      <c r="AK1049" s="106"/>
      <c r="AL1049" s="106"/>
      <c r="AM1049" s="106"/>
    </row>
    <row r="1050" spans="1:39" s="69" customFormat="1" ht="135" customHeight="1">
      <c r="A1050" s="431">
        <v>221</v>
      </c>
      <c r="B1050" s="444" t="s">
        <v>1870</v>
      </c>
      <c r="C1050" s="445" t="s">
        <v>27</v>
      </c>
      <c r="D1050" s="474" t="s">
        <v>1871</v>
      </c>
      <c r="E1050" s="447">
        <v>27.82</v>
      </c>
      <c r="F1050" s="190">
        <v>3708</v>
      </c>
      <c r="G1050" s="155">
        <f t="shared" si="288"/>
        <v>103156.56</v>
      </c>
      <c r="H1050" s="448">
        <v>45505</v>
      </c>
      <c r="I1050" s="449">
        <v>44322</v>
      </c>
      <c r="J1050" s="450">
        <v>78</v>
      </c>
      <c r="K1050" s="450">
        <v>5000</v>
      </c>
      <c r="L1050" s="152"/>
      <c r="M1050" s="451">
        <v>479</v>
      </c>
      <c r="N1050" s="450" t="s">
        <v>1858</v>
      </c>
      <c r="O1050" s="95">
        <v>1770</v>
      </c>
      <c r="P1050" s="99">
        <f t="shared" si="290"/>
        <v>49241.4</v>
      </c>
      <c r="Q1050" s="103"/>
      <c r="R1050" s="95"/>
      <c r="S1050" s="95"/>
      <c r="T1050" s="95"/>
      <c r="U1050" s="95"/>
      <c r="V1050" s="95"/>
      <c r="W1050" s="452">
        <v>1938</v>
      </c>
      <c r="X1050" s="196">
        <f t="shared" si="291"/>
        <v>53915.16</v>
      </c>
      <c r="Y1050" s="76">
        <f t="shared" si="289"/>
        <v>0</v>
      </c>
      <c r="Z1050" s="106"/>
      <c r="AA1050" s="106"/>
      <c r="AB1050" s="106"/>
      <c r="AC1050" s="106"/>
      <c r="AD1050" s="106"/>
      <c r="AE1050" s="106"/>
      <c r="AF1050" s="106"/>
      <c r="AG1050" s="106"/>
      <c r="AH1050" s="106"/>
      <c r="AI1050" s="106"/>
      <c r="AJ1050" s="106"/>
      <c r="AK1050" s="106"/>
      <c r="AL1050" s="106"/>
      <c r="AM1050" s="106"/>
    </row>
    <row r="1051" spans="1:39" s="69" customFormat="1" ht="135" customHeight="1">
      <c r="A1051" s="431">
        <v>222</v>
      </c>
      <c r="B1051" s="473" t="s">
        <v>1870</v>
      </c>
      <c r="C1051" s="453" t="s">
        <v>27</v>
      </c>
      <c r="D1051" s="475" t="s">
        <v>1872</v>
      </c>
      <c r="E1051" s="455">
        <v>27.82</v>
      </c>
      <c r="F1051" s="190">
        <v>6316</v>
      </c>
      <c r="G1051" s="155">
        <f t="shared" si="288"/>
        <v>175711.12</v>
      </c>
      <c r="H1051" s="456">
        <v>45778</v>
      </c>
      <c r="I1051" s="457">
        <v>44340</v>
      </c>
      <c r="J1051" s="458">
        <v>86</v>
      </c>
      <c r="K1051" s="458">
        <v>6350</v>
      </c>
      <c r="L1051" s="152"/>
      <c r="M1051" s="451">
        <v>479</v>
      </c>
      <c r="N1051" s="450" t="s">
        <v>1858</v>
      </c>
      <c r="O1051" s="95">
        <v>642</v>
      </c>
      <c r="P1051" s="99">
        <f t="shared" si="290"/>
        <v>17860.439999999999</v>
      </c>
      <c r="Q1051" s="103"/>
      <c r="R1051" s="95"/>
      <c r="S1051" s="95"/>
      <c r="T1051" s="95"/>
      <c r="U1051" s="95"/>
      <c r="V1051" s="95"/>
      <c r="W1051" s="460">
        <v>5674</v>
      </c>
      <c r="X1051" s="196">
        <f t="shared" si="291"/>
        <v>157850.68</v>
      </c>
      <c r="Y1051" s="76">
        <f t="shared" si="289"/>
        <v>0</v>
      </c>
      <c r="Z1051" s="106"/>
      <c r="AA1051" s="106"/>
      <c r="AB1051" s="106"/>
      <c r="AC1051" s="106"/>
      <c r="AD1051" s="106"/>
      <c r="AE1051" s="106"/>
      <c r="AF1051" s="106"/>
      <c r="AG1051" s="106"/>
      <c r="AH1051" s="106"/>
      <c r="AI1051" s="106"/>
      <c r="AJ1051" s="106"/>
      <c r="AK1051" s="106"/>
      <c r="AL1051" s="106"/>
      <c r="AM1051" s="106"/>
    </row>
    <row r="1052" spans="1:39" s="69" customFormat="1" ht="27.75" customHeight="1">
      <c r="A1052" s="431">
        <v>223</v>
      </c>
      <c r="B1052" s="476" t="s">
        <v>707</v>
      </c>
      <c r="C1052" s="445" t="s">
        <v>27</v>
      </c>
      <c r="D1052" s="477" t="s">
        <v>708</v>
      </c>
      <c r="E1052" s="447">
        <v>621.66999999999996</v>
      </c>
      <c r="F1052" s="190">
        <v>111</v>
      </c>
      <c r="G1052" s="155">
        <f t="shared" si="288"/>
        <v>69005.37</v>
      </c>
      <c r="H1052" s="448">
        <v>45231</v>
      </c>
      <c r="I1052" s="449">
        <v>44340</v>
      </c>
      <c r="J1052" s="450" t="s">
        <v>1873</v>
      </c>
      <c r="K1052" s="450">
        <v>120</v>
      </c>
      <c r="L1052" s="152"/>
      <c r="M1052" s="463" t="s">
        <v>1862</v>
      </c>
      <c r="N1052" s="464" t="s">
        <v>1863</v>
      </c>
      <c r="O1052" s="95">
        <v>70</v>
      </c>
      <c r="P1052" s="99">
        <f t="shared" si="290"/>
        <v>43516.899999999994</v>
      </c>
      <c r="Q1052" s="103"/>
      <c r="R1052" s="95"/>
      <c r="S1052" s="95"/>
      <c r="T1052" s="95"/>
      <c r="U1052" s="95"/>
      <c r="V1052" s="95"/>
      <c r="W1052" s="452">
        <v>41</v>
      </c>
      <c r="X1052" s="196">
        <f t="shared" si="291"/>
        <v>25488.469999999998</v>
      </c>
      <c r="Y1052" s="76">
        <f t="shared" si="289"/>
        <v>0</v>
      </c>
      <c r="Z1052" s="106"/>
      <c r="AA1052" s="106"/>
      <c r="AB1052" s="106"/>
      <c r="AC1052" s="106"/>
      <c r="AD1052" s="106"/>
      <c r="AE1052" s="106"/>
      <c r="AF1052" s="106"/>
      <c r="AG1052" s="106"/>
      <c r="AH1052" s="106"/>
      <c r="AI1052" s="106"/>
      <c r="AJ1052" s="106"/>
      <c r="AK1052" s="106"/>
      <c r="AL1052" s="106"/>
      <c r="AM1052" s="106"/>
    </row>
    <row r="1053" spans="1:39" s="69" customFormat="1" ht="27.75" customHeight="1">
      <c r="A1053" s="431">
        <v>224</v>
      </c>
      <c r="B1053" s="478" t="s">
        <v>300</v>
      </c>
      <c r="C1053" s="445" t="s">
        <v>27</v>
      </c>
      <c r="D1053" s="477">
        <v>110370319</v>
      </c>
      <c r="E1053" s="447">
        <v>680.52</v>
      </c>
      <c r="F1053" s="190">
        <v>13</v>
      </c>
      <c r="G1053" s="155">
        <f t="shared" si="288"/>
        <v>8846.76</v>
      </c>
      <c r="H1053" s="448">
        <v>44593</v>
      </c>
      <c r="I1053" s="449">
        <v>44322</v>
      </c>
      <c r="J1053" s="450">
        <v>78</v>
      </c>
      <c r="K1053" s="450">
        <v>200</v>
      </c>
      <c r="L1053" s="152"/>
      <c r="M1053" s="451">
        <v>479</v>
      </c>
      <c r="N1053" s="450" t="s">
        <v>1858</v>
      </c>
      <c r="O1053" s="95">
        <v>13</v>
      </c>
      <c r="P1053" s="99">
        <f t="shared" si="290"/>
        <v>8846.76</v>
      </c>
      <c r="Q1053" s="103"/>
      <c r="R1053" s="95"/>
      <c r="S1053" s="95"/>
      <c r="T1053" s="95"/>
      <c r="U1053" s="95"/>
      <c r="V1053" s="95"/>
      <c r="W1053" s="452">
        <v>0</v>
      </c>
      <c r="X1053" s="196">
        <f t="shared" si="291"/>
        <v>0</v>
      </c>
      <c r="Y1053" s="76">
        <f t="shared" si="289"/>
        <v>0</v>
      </c>
      <c r="Z1053" s="106"/>
      <c r="AA1053" s="106"/>
      <c r="AB1053" s="106"/>
      <c r="AC1053" s="106"/>
      <c r="AD1053" s="106"/>
      <c r="AE1053" s="106"/>
      <c r="AF1053" s="106"/>
      <c r="AG1053" s="106"/>
      <c r="AH1053" s="106"/>
      <c r="AI1053" s="106"/>
      <c r="AJ1053" s="106"/>
      <c r="AK1053" s="106"/>
      <c r="AL1053" s="106"/>
      <c r="AM1053" s="106"/>
    </row>
    <row r="1054" spans="1:39" s="69" customFormat="1" ht="27.75" customHeight="1">
      <c r="A1054" s="431">
        <v>225</v>
      </c>
      <c r="B1054" s="479" t="s">
        <v>300</v>
      </c>
      <c r="C1054" s="453" t="s">
        <v>27</v>
      </c>
      <c r="D1054" s="480">
        <v>110950820</v>
      </c>
      <c r="E1054" s="455">
        <v>680.52</v>
      </c>
      <c r="F1054" s="190">
        <v>700</v>
      </c>
      <c r="G1054" s="155">
        <f t="shared" si="288"/>
        <v>476364</v>
      </c>
      <c r="H1054" s="456">
        <v>45139</v>
      </c>
      <c r="I1054" s="457">
        <v>44340</v>
      </c>
      <c r="J1054" s="458">
        <v>86</v>
      </c>
      <c r="K1054" s="458">
        <v>700</v>
      </c>
      <c r="L1054" s="152"/>
      <c r="M1054" s="451">
        <v>479</v>
      </c>
      <c r="N1054" s="450" t="s">
        <v>1858</v>
      </c>
      <c r="O1054" s="95">
        <v>274</v>
      </c>
      <c r="P1054" s="99">
        <f t="shared" si="290"/>
        <v>186462.47999999998</v>
      </c>
      <c r="Q1054" s="103"/>
      <c r="R1054" s="95"/>
      <c r="S1054" s="95"/>
      <c r="T1054" s="95"/>
      <c r="U1054" s="95"/>
      <c r="V1054" s="95"/>
      <c r="W1054" s="460">
        <v>426</v>
      </c>
      <c r="X1054" s="196">
        <f t="shared" si="291"/>
        <v>289901.52</v>
      </c>
      <c r="Y1054" s="76">
        <f t="shared" si="289"/>
        <v>0</v>
      </c>
      <c r="Z1054" s="106"/>
      <c r="AA1054" s="106"/>
      <c r="AB1054" s="106"/>
      <c r="AC1054" s="106"/>
      <c r="AD1054" s="106"/>
      <c r="AE1054" s="106"/>
      <c r="AF1054" s="106"/>
      <c r="AG1054" s="106"/>
      <c r="AH1054" s="106"/>
      <c r="AI1054" s="106"/>
      <c r="AJ1054" s="106"/>
      <c r="AK1054" s="106"/>
      <c r="AL1054" s="106"/>
      <c r="AM1054" s="106"/>
    </row>
    <row r="1055" spans="1:39" s="69" customFormat="1" ht="27.75" customHeight="1">
      <c r="A1055" s="431">
        <v>226</v>
      </c>
      <c r="B1055" s="478" t="s">
        <v>303</v>
      </c>
      <c r="C1055" s="445" t="s">
        <v>27</v>
      </c>
      <c r="D1055" s="477">
        <v>141240820</v>
      </c>
      <c r="E1055" s="447">
        <v>811.06</v>
      </c>
      <c r="F1055" s="190">
        <v>1000</v>
      </c>
      <c r="G1055" s="155">
        <f t="shared" si="288"/>
        <v>811060</v>
      </c>
      <c r="H1055" s="448">
        <v>45139</v>
      </c>
      <c r="I1055" s="449">
        <v>44322</v>
      </c>
      <c r="J1055" s="450">
        <v>78</v>
      </c>
      <c r="K1055" s="450">
        <v>1000</v>
      </c>
      <c r="L1055" s="152"/>
      <c r="M1055" s="451">
        <v>479</v>
      </c>
      <c r="N1055" s="450" t="s">
        <v>1858</v>
      </c>
      <c r="O1055" s="95">
        <v>339</v>
      </c>
      <c r="P1055" s="99">
        <f t="shared" si="290"/>
        <v>274949.33999999997</v>
      </c>
      <c r="Q1055" s="103"/>
      <c r="R1055" s="95"/>
      <c r="S1055" s="95"/>
      <c r="T1055" s="95"/>
      <c r="U1055" s="95"/>
      <c r="V1055" s="95"/>
      <c r="W1055" s="452">
        <v>661</v>
      </c>
      <c r="X1055" s="196">
        <f t="shared" si="291"/>
        <v>536110.65999999992</v>
      </c>
      <c r="Y1055" s="76">
        <f t="shared" si="289"/>
        <v>0</v>
      </c>
      <c r="Z1055" s="106"/>
      <c r="AA1055" s="106"/>
      <c r="AB1055" s="106"/>
      <c r="AC1055" s="106"/>
      <c r="AD1055" s="106"/>
      <c r="AE1055" s="106"/>
      <c r="AF1055" s="106"/>
      <c r="AG1055" s="106"/>
      <c r="AH1055" s="106"/>
      <c r="AI1055" s="106"/>
      <c r="AJ1055" s="106"/>
      <c r="AK1055" s="106"/>
      <c r="AL1055" s="106"/>
      <c r="AM1055" s="106"/>
    </row>
    <row r="1056" spans="1:39" s="69" customFormat="1" ht="27.75" customHeight="1">
      <c r="A1056" s="431">
        <v>227</v>
      </c>
      <c r="B1056" s="479" t="s">
        <v>303</v>
      </c>
      <c r="C1056" s="453" t="s">
        <v>27</v>
      </c>
      <c r="D1056" s="480">
        <v>141561020</v>
      </c>
      <c r="E1056" s="455">
        <v>811.06</v>
      </c>
      <c r="F1056" s="190">
        <v>2000</v>
      </c>
      <c r="G1056" s="155">
        <f t="shared" si="288"/>
        <v>1622120</v>
      </c>
      <c r="H1056" s="456">
        <v>45200</v>
      </c>
      <c r="I1056" s="457">
        <v>44340</v>
      </c>
      <c r="J1056" s="458">
        <v>86</v>
      </c>
      <c r="K1056" s="458">
        <v>2000</v>
      </c>
      <c r="L1056" s="152"/>
      <c r="M1056" s="459">
        <v>479</v>
      </c>
      <c r="N1056" s="458" t="s">
        <v>1858</v>
      </c>
      <c r="O1056" s="95">
        <v>0</v>
      </c>
      <c r="P1056" s="99">
        <f t="shared" si="290"/>
        <v>0</v>
      </c>
      <c r="Q1056" s="103"/>
      <c r="R1056" s="95"/>
      <c r="S1056" s="95"/>
      <c r="T1056" s="95"/>
      <c r="U1056" s="95"/>
      <c r="V1056" s="95"/>
      <c r="W1056" s="460">
        <v>2000</v>
      </c>
      <c r="X1056" s="196">
        <f t="shared" si="291"/>
        <v>1622120</v>
      </c>
      <c r="Y1056" s="76">
        <f t="shared" si="289"/>
        <v>0</v>
      </c>
      <c r="Z1056" s="106"/>
      <c r="AA1056" s="106"/>
      <c r="AB1056" s="106"/>
      <c r="AC1056" s="106"/>
      <c r="AD1056" s="106"/>
      <c r="AE1056" s="106"/>
      <c r="AF1056" s="106"/>
      <c r="AG1056" s="106"/>
      <c r="AH1056" s="106"/>
      <c r="AI1056" s="106"/>
      <c r="AJ1056" s="106"/>
      <c r="AK1056" s="106"/>
      <c r="AL1056" s="106"/>
      <c r="AM1056" s="106"/>
    </row>
    <row r="1057" spans="1:39" s="69" customFormat="1" ht="27.75" customHeight="1">
      <c r="A1057" s="431">
        <v>228</v>
      </c>
      <c r="B1057" s="481" t="s">
        <v>1874</v>
      </c>
      <c r="C1057" s="453" t="s">
        <v>27</v>
      </c>
      <c r="D1057" s="480">
        <v>110790720</v>
      </c>
      <c r="E1057" s="455">
        <v>787.52</v>
      </c>
      <c r="F1057" s="190">
        <v>0</v>
      </c>
      <c r="G1057" s="155">
        <f t="shared" si="288"/>
        <v>0</v>
      </c>
      <c r="H1057" s="456">
        <v>45108</v>
      </c>
      <c r="I1057" s="457">
        <v>44322</v>
      </c>
      <c r="J1057" s="458">
        <v>79</v>
      </c>
      <c r="K1057" s="458">
        <v>20</v>
      </c>
      <c r="L1057" s="152"/>
      <c r="M1057" s="459">
        <v>480</v>
      </c>
      <c r="N1057" s="458" t="s">
        <v>1858</v>
      </c>
      <c r="O1057" s="95">
        <v>0</v>
      </c>
      <c r="P1057" s="99">
        <f t="shared" si="290"/>
        <v>0</v>
      </c>
      <c r="Q1057" s="103"/>
      <c r="R1057" s="95"/>
      <c r="S1057" s="95"/>
      <c r="T1057" s="95"/>
      <c r="U1057" s="95"/>
      <c r="V1057" s="95"/>
      <c r="W1057" s="460">
        <v>0</v>
      </c>
      <c r="X1057" s="196">
        <f t="shared" si="291"/>
        <v>0</v>
      </c>
      <c r="Y1057" s="76">
        <f t="shared" si="289"/>
        <v>0</v>
      </c>
      <c r="Z1057" s="106"/>
      <c r="AA1057" s="106"/>
      <c r="AB1057" s="106"/>
      <c r="AC1057" s="106"/>
      <c r="AD1057" s="106"/>
      <c r="AE1057" s="106"/>
      <c r="AF1057" s="106"/>
      <c r="AG1057" s="106"/>
      <c r="AH1057" s="106"/>
      <c r="AI1057" s="106"/>
      <c r="AJ1057" s="106"/>
      <c r="AK1057" s="106"/>
      <c r="AL1057" s="106"/>
      <c r="AM1057" s="106"/>
    </row>
    <row r="1058" spans="1:39" s="69" customFormat="1" ht="27.75" customHeight="1">
      <c r="A1058" s="431">
        <v>229</v>
      </c>
      <c r="B1058" s="476" t="s">
        <v>82</v>
      </c>
      <c r="C1058" s="445" t="s">
        <v>27</v>
      </c>
      <c r="D1058" s="446">
        <v>990120121</v>
      </c>
      <c r="E1058" s="447">
        <v>889.17</v>
      </c>
      <c r="F1058" s="190">
        <v>57</v>
      </c>
      <c r="G1058" s="155">
        <f t="shared" si="288"/>
        <v>50682.689999999995</v>
      </c>
      <c r="H1058" s="448">
        <v>45292</v>
      </c>
      <c r="I1058" s="449">
        <v>44322</v>
      </c>
      <c r="J1058" s="450">
        <v>79</v>
      </c>
      <c r="K1058" s="450">
        <v>80</v>
      </c>
      <c r="L1058" s="152"/>
      <c r="M1058" s="451">
        <v>480</v>
      </c>
      <c r="N1058" s="450" t="s">
        <v>1858</v>
      </c>
      <c r="O1058" s="95">
        <v>52</v>
      </c>
      <c r="P1058" s="99">
        <f t="shared" si="290"/>
        <v>46236.84</v>
      </c>
      <c r="Q1058" s="103"/>
      <c r="R1058" s="95"/>
      <c r="S1058" s="95"/>
      <c r="T1058" s="95"/>
      <c r="U1058" s="95"/>
      <c r="V1058" s="95"/>
      <c r="W1058" s="452">
        <v>5</v>
      </c>
      <c r="X1058" s="196">
        <f t="shared" si="291"/>
        <v>4445.8499999999995</v>
      </c>
      <c r="Y1058" s="76">
        <f t="shared" si="289"/>
        <v>0</v>
      </c>
      <c r="Z1058" s="106"/>
      <c r="AA1058" s="106"/>
      <c r="AB1058" s="106"/>
      <c r="AC1058" s="106"/>
      <c r="AD1058" s="106"/>
      <c r="AE1058" s="106"/>
      <c r="AF1058" s="106"/>
      <c r="AG1058" s="106"/>
      <c r="AH1058" s="106"/>
      <c r="AI1058" s="106"/>
      <c r="AJ1058" s="106"/>
      <c r="AK1058" s="106"/>
      <c r="AL1058" s="106"/>
      <c r="AM1058" s="106"/>
    </row>
    <row r="1059" spans="1:39" s="69" customFormat="1" ht="27.75" customHeight="1">
      <c r="A1059" s="431">
        <v>230</v>
      </c>
      <c r="B1059" s="481" t="s">
        <v>82</v>
      </c>
      <c r="C1059" s="453" t="s">
        <v>27</v>
      </c>
      <c r="D1059" s="454">
        <v>990120121</v>
      </c>
      <c r="E1059" s="455">
        <v>889.17</v>
      </c>
      <c r="F1059" s="190">
        <v>724</v>
      </c>
      <c r="G1059" s="155">
        <f t="shared" si="288"/>
        <v>643759.07999999996</v>
      </c>
      <c r="H1059" s="456">
        <v>45292</v>
      </c>
      <c r="I1059" s="457">
        <v>44322</v>
      </c>
      <c r="J1059" s="458">
        <v>78</v>
      </c>
      <c r="K1059" s="458">
        <v>950</v>
      </c>
      <c r="L1059" s="152"/>
      <c r="M1059" s="459">
        <v>479</v>
      </c>
      <c r="N1059" s="458" t="s">
        <v>1858</v>
      </c>
      <c r="O1059" s="95">
        <v>438</v>
      </c>
      <c r="P1059" s="99">
        <f t="shared" si="290"/>
        <v>389456.45999999996</v>
      </c>
      <c r="Q1059" s="103"/>
      <c r="R1059" s="95"/>
      <c r="S1059" s="95"/>
      <c r="T1059" s="95"/>
      <c r="U1059" s="95"/>
      <c r="V1059" s="95"/>
      <c r="W1059" s="460">
        <v>286</v>
      </c>
      <c r="X1059" s="196">
        <f t="shared" si="291"/>
        <v>254302.62</v>
      </c>
      <c r="Y1059" s="76">
        <f t="shared" si="289"/>
        <v>0</v>
      </c>
      <c r="Z1059" s="106"/>
      <c r="AA1059" s="106"/>
      <c r="AB1059" s="106"/>
      <c r="AC1059" s="106"/>
      <c r="AD1059" s="106"/>
      <c r="AE1059" s="106"/>
      <c r="AF1059" s="106"/>
      <c r="AG1059" s="106"/>
      <c r="AH1059" s="106"/>
      <c r="AI1059" s="106"/>
      <c r="AJ1059" s="106"/>
      <c r="AK1059" s="106"/>
      <c r="AL1059" s="106"/>
      <c r="AM1059" s="106"/>
    </row>
    <row r="1060" spans="1:39" s="69" customFormat="1" ht="27.75" customHeight="1">
      <c r="A1060" s="431">
        <v>231</v>
      </c>
      <c r="B1060" s="481" t="s">
        <v>82</v>
      </c>
      <c r="C1060" s="453" t="s">
        <v>27</v>
      </c>
      <c r="D1060" s="454">
        <v>990120121</v>
      </c>
      <c r="E1060" s="455">
        <v>889.17</v>
      </c>
      <c r="F1060" s="190">
        <v>1500</v>
      </c>
      <c r="G1060" s="155">
        <f t="shared" si="288"/>
        <v>1333755</v>
      </c>
      <c r="H1060" s="456">
        <v>45292</v>
      </c>
      <c r="I1060" s="457">
        <v>44340</v>
      </c>
      <c r="J1060" s="458">
        <v>86</v>
      </c>
      <c r="K1060" s="458">
        <v>1500</v>
      </c>
      <c r="L1060" s="152"/>
      <c r="M1060" s="459">
        <v>479</v>
      </c>
      <c r="N1060" s="458" t="s">
        <v>1858</v>
      </c>
      <c r="O1060" s="95">
        <v>0</v>
      </c>
      <c r="P1060" s="99">
        <f t="shared" si="290"/>
        <v>0</v>
      </c>
      <c r="Q1060" s="103"/>
      <c r="R1060" s="95"/>
      <c r="S1060" s="95"/>
      <c r="T1060" s="95"/>
      <c r="U1060" s="95"/>
      <c r="V1060" s="95"/>
      <c r="W1060" s="460">
        <v>1500</v>
      </c>
      <c r="X1060" s="196">
        <f t="shared" si="291"/>
        <v>1333755</v>
      </c>
      <c r="Y1060" s="76">
        <f t="shared" si="289"/>
        <v>0</v>
      </c>
      <c r="Z1060" s="106"/>
      <c r="AA1060" s="106"/>
      <c r="AB1060" s="106"/>
      <c r="AC1060" s="106"/>
      <c r="AD1060" s="106"/>
      <c r="AE1060" s="106"/>
      <c r="AF1060" s="106"/>
      <c r="AG1060" s="106"/>
      <c r="AH1060" s="106"/>
      <c r="AI1060" s="106"/>
      <c r="AJ1060" s="106"/>
      <c r="AK1060" s="106"/>
      <c r="AL1060" s="106"/>
      <c r="AM1060" s="106"/>
    </row>
    <row r="1061" spans="1:39" s="69" customFormat="1" ht="27.75" customHeight="1">
      <c r="A1061" s="431">
        <v>232</v>
      </c>
      <c r="B1061" s="481" t="s">
        <v>1875</v>
      </c>
      <c r="C1061" s="453" t="s">
        <v>27</v>
      </c>
      <c r="D1061" s="454">
        <v>991371120</v>
      </c>
      <c r="E1061" s="455">
        <v>700.85</v>
      </c>
      <c r="F1061" s="190">
        <v>852</v>
      </c>
      <c r="G1061" s="155">
        <f t="shared" si="288"/>
        <v>597124.20000000007</v>
      </c>
      <c r="H1061" s="456">
        <v>45231</v>
      </c>
      <c r="I1061" s="457">
        <v>44322</v>
      </c>
      <c r="J1061" s="458">
        <v>78</v>
      </c>
      <c r="K1061" s="458">
        <v>2000</v>
      </c>
      <c r="L1061" s="152"/>
      <c r="M1061" s="459">
        <v>479</v>
      </c>
      <c r="N1061" s="458" t="s">
        <v>1858</v>
      </c>
      <c r="O1061" s="95">
        <v>621</v>
      </c>
      <c r="P1061" s="99">
        <f t="shared" si="290"/>
        <v>435227.85000000003</v>
      </c>
      <c r="Q1061" s="103"/>
      <c r="R1061" s="95"/>
      <c r="S1061" s="95"/>
      <c r="T1061" s="95"/>
      <c r="U1061" s="95"/>
      <c r="V1061" s="95"/>
      <c r="W1061" s="460">
        <v>231</v>
      </c>
      <c r="X1061" s="196">
        <f t="shared" si="291"/>
        <v>161896.35</v>
      </c>
      <c r="Y1061" s="76">
        <f t="shared" si="289"/>
        <v>0</v>
      </c>
      <c r="Z1061" s="106"/>
      <c r="AA1061" s="106"/>
      <c r="AB1061" s="106"/>
      <c r="AC1061" s="106"/>
      <c r="AD1061" s="106"/>
      <c r="AE1061" s="106"/>
      <c r="AF1061" s="106"/>
      <c r="AG1061" s="106"/>
      <c r="AH1061" s="106"/>
      <c r="AI1061" s="106"/>
      <c r="AJ1061" s="106"/>
      <c r="AK1061" s="106"/>
      <c r="AL1061" s="106"/>
      <c r="AM1061" s="106"/>
    </row>
    <row r="1062" spans="1:39" s="69" customFormat="1" ht="27.75" customHeight="1">
      <c r="A1062" s="431">
        <v>233</v>
      </c>
      <c r="B1062" s="481" t="s">
        <v>1875</v>
      </c>
      <c r="C1062" s="453" t="s">
        <v>27</v>
      </c>
      <c r="D1062" s="454">
        <v>990050121</v>
      </c>
      <c r="E1062" s="455">
        <v>700.85</v>
      </c>
      <c r="F1062" s="190">
        <v>3000</v>
      </c>
      <c r="G1062" s="155">
        <f t="shared" si="288"/>
        <v>2102550</v>
      </c>
      <c r="H1062" s="456">
        <v>45292</v>
      </c>
      <c r="I1062" s="457">
        <v>44340</v>
      </c>
      <c r="J1062" s="458">
        <v>86</v>
      </c>
      <c r="K1062" s="458">
        <v>3000</v>
      </c>
      <c r="L1062" s="152"/>
      <c r="M1062" s="459">
        <v>479</v>
      </c>
      <c r="N1062" s="458" t="s">
        <v>1858</v>
      </c>
      <c r="O1062" s="95">
        <v>390</v>
      </c>
      <c r="P1062" s="99">
        <f t="shared" si="290"/>
        <v>273331.5</v>
      </c>
      <c r="Q1062" s="103"/>
      <c r="R1062" s="95"/>
      <c r="S1062" s="95"/>
      <c r="T1062" s="95"/>
      <c r="U1062" s="95"/>
      <c r="V1062" s="95"/>
      <c r="W1062" s="460">
        <v>2610</v>
      </c>
      <c r="X1062" s="196">
        <f t="shared" si="291"/>
        <v>1829218.5</v>
      </c>
      <c r="Y1062" s="76">
        <f t="shared" si="289"/>
        <v>0</v>
      </c>
      <c r="Z1062" s="106"/>
      <c r="AA1062" s="106"/>
      <c r="AB1062" s="106"/>
      <c r="AC1062" s="106"/>
      <c r="AD1062" s="106"/>
      <c r="AE1062" s="106"/>
      <c r="AF1062" s="106"/>
      <c r="AG1062" s="106"/>
      <c r="AH1062" s="106"/>
      <c r="AI1062" s="106"/>
      <c r="AJ1062" s="106"/>
      <c r="AK1062" s="106"/>
      <c r="AL1062" s="106"/>
      <c r="AM1062" s="106"/>
    </row>
    <row r="1063" spans="1:39" s="69" customFormat="1" ht="123.75" customHeight="1">
      <c r="A1063" s="431">
        <v>234</v>
      </c>
      <c r="B1063" s="482" t="s">
        <v>1876</v>
      </c>
      <c r="C1063" s="466" t="s">
        <v>101</v>
      </c>
      <c r="D1063" s="477">
        <v>2220421</v>
      </c>
      <c r="E1063" s="447">
        <v>70</v>
      </c>
      <c r="F1063" s="190">
        <v>40560</v>
      </c>
      <c r="G1063" s="155">
        <f t="shared" si="288"/>
        <v>2839200</v>
      </c>
      <c r="H1063" s="448">
        <v>45017</v>
      </c>
      <c r="I1063" s="449">
        <v>44343</v>
      </c>
      <c r="J1063" s="483">
        <v>409</v>
      </c>
      <c r="K1063" s="450">
        <v>40560</v>
      </c>
      <c r="L1063" s="152"/>
      <c r="M1063" s="451">
        <v>549</v>
      </c>
      <c r="N1063" s="450" t="s">
        <v>1877</v>
      </c>
      <c r="O1063" s="95">
        <v>1419</v>
      </c>
      <c r="P1063" s="99">
        <f t="shared" si="290"/>
        <v>99330</v>
      </c>
      <c r="Q1063" s="103"/>
      <c r="R1063" s="95"/>
      <c r="S1063" s="95"/>
      <c r="T1063" s="95"/>
      <c r="U1063" s="95"/>
      <c r="V1063" s="95"/>
      <c r="W1063" s="452">
        <v>39141</v>
      </c>
      <c r="X1063" s="196">
        <f t="shared" si="291"/>
        <v>2739870</v>
      </c>
      <c r="Y1063" s="76">
        <f t="shared" si="289"/>
        <v>0</v>
      </c>
      <c r="Z1063" s="106"/>
      <c r="AA1063" s="106"/>
      <c r="AB1063" s="106"/>
      <c r="AC1063" s="106"/>
      <c r="AD1063" s="106"/>
      <c r="AE1063" s="106"/>
      <c r="AF1063" s="106"/>
      <c r="AG1063" s="106"/>
      <c r="AH1063" s="106"/>
      <c r="AI1063" s="106"/>
      <c r="AJ1063" s="106"/>
      <c r="AK1063" s="106"/>
      <c r="AL1063" s="106"/>
      <c r="AM1063" s="106"/>
    </row>
    <row r="1064" spans="1:39" s="69" customFormat="1" ht="48" customHeight="1">
      <c r="A1064" s="431">
        <v>235</v>
      </c>
      <c r="B1064" s="461" t="s">
        <v>1878</v>
      </c>
      <c r="C1064" s="445" t="s">
        <v>89</v>
      </c>
      <c r="D1064" s="446">
        <v>991400</v>
      </c>
      <c r="E1064" s="447">
        <v>48.15</v>
      </c>
      <c r="F1064" s="190">
        <v>1790</v>
      </c>
      <c r="G1064" s="155">
        <f t="shared" si="288"/>
        <v>86188.5</v>
      </c>
      <c r="H1064" s="448">
        <v>45139</v>
      </c>
      <c r="I1064" s="449">
        <v>44322</v>
      </c>
      <c r="J1064" s="450">
        <v>78</v>
      </c>
      <c r="K1064" s="450">
        <v>5000</v>
      </c>
      <c r="L1064" s="152"/>
      <c r="M1064" s="459">
        <v>479</v>
      </c>
      <c r="N1064" s="458" t="s">
        <v>1858</v>
      </c>
      <c r="O1064" s="95">
        <v>1790</v>
      </c>
      <c r="P1064" s="99">
        <f t="shared" si="290"/>
        <v>86188.5</v>
      </c>
      <c r="Q1064" s="103"/>
      <c r="R1064" s="95"/>
      <c r="S1064" s="95"/>
      <c r="T1064" s="95"/>
      <c r="U1064" s="95"/>
      <c r="V1064" s="95"/>
      <c r="W1064" s="452">
        <v>0</v>
      </c>
      <c r="X1064" s="196">
        <f t="shared" si="291"/>
        <v>0</v>
      </c>
      <c r="Y1064" s="76">
        <f t="shared" si="289"/>
        <v>0</v>
      </c>
      <c r="Z1064" s="106"/>
      <c r="AA1064" s="106"/>
      <c r="AB1064" s="106"/>
      <c r="AC1064" s="106"/>
      <c r="AD1064" s="106"/>
      <c r="AE1064" s="106"/>
      <c r="AF1064" s="106"/>
      <c r="AG1064" s="106"/>
      <c r="AH1064" s="106"/>
      <c r="AI1064" s="106"/>
      <c r="AJ1064" s="106"/>
      <c r="AK1064" s="106"/>
      <c r="AL1064" s="106"/>
      <c r="AM1064" s="106"/>
    </row>
    <row r="1065" spans="1:39" s="69" customFormat="1" ht="48" customHeight="1">
      <c r="A1065" s="431">
        <v>236</v>
      </c>
      <c r="B1065" s="462" t="s">
        <v>1878</v>
      </c>
      <c r="C1065" s="453" t="s">
        <v>89</v>
      </c>
      <c r="D1065" s="454">
        <v>779300</v>
      </c>
      <c r="E1065" s="455">
        <v>48.15</v>
      </c>
      <c r="F1065" s="190">
        <v>10000</v>
      </c>
      <c r="G1065" s="155">
        <f t="shared" si="288"/>
        <v>481500</v>
      </c>
      <c r="H1065" s="456">
        <v>45078</v>
      </c>
      <c r="I1065" s="457">
        <v>44340</v>
      </c>
      <c r="J1065" s="458">
        <v>86</v>
      </c>
      <c r="K1065" s="458">
        <v>10000</v>
      </c>
      <c r="L1065" s="152"/>
      <c r="M1065" s="459">
        <v>479</v>
      </c>
      <c r="N1065" s="458" t="s">
        <v>1858</v>
      </c>
      <c r="O1065" s="95">
        <v>1205</v>
      </c>
      <c r="P1065" s="99">
        <f t="shared" si="290"/>
        <v>58020.75</v>
      </c>
      <c r="Q1065" s="103"/>
      <c r="R1065" s="95"/>
      <c r="S1065" s="95"/>
      <c r="T1065" s="95"/>
      <c r="U1065" s="95"/>
      <c r="V1065" s="95"/>
      <c r="W1065" s="460">
        <v>8795</v>
      </c>
      <c r="X1065" s="196">
        <f t="shared" si="291"/>
        <v>423479.25</v>
      </c>
      <c r="Y1065" s="76">
        <f t="shared" si="289"/>
        <v>0</v>
      </c>
      <c r="Z1065" s="106"/>
      <c r="AA1065" s="106"/>
      <c r="AB1065" s="106"/>
      <c r="AC1065" s="106"/>
      <c r="AD1065" s="106"/>
      <c r="AE1065" s="106"/>
      <c r="AF1065" s="106"/>
      <c r="AG1065" s="106"/>
      <c r="AH1065" s="106"/>
      <c r="AI1065" s="106"/>
      <c r="AJ1065" s="106"/>
      <c r="AK1065" s="106"/>
      <c r="AL1065" s="106"/>
      <c r="AM1065" s="106"/>
    </row>
    <row r="1066" spans="1:39" s="69" customFormat="1" ht="54.75" customHeight="1">
      <c r="A1066" s="431">
        <v>237</v>
      </c>
      <c r="B1066" s="462" t="s">
        <v>1879</v>
      </c>
      <c r="C1066" s="453" t="s">
        <v>89</v>
      </c>
      <c r="D1066" s="454">
        <v>1184509</v>
      </c>
      <c r="E1066" s="455">
        <v>48.15</v>
      </c>
      <c r="F1066" s="190">
        <v>4435</v>
      </c>
      <c r="G1066" s="155">
        <f t="shared" si="288"/>
        <v>213545.25</v>
      </c>
      <c r="H1066" s="456">
        <v>44835</v>
      </c>
      <c r="I1066" s="457">
        <v>44322</v>
      </c>
      <c r="J1066" s="458">
        <v>78</v>
      </c>
      <c r="K1066" s="458">
        <v>7000</v>
      </c>
      <c r="L1066" s="152"/>
      <c r="M1066" s="459">
        <v>479</v>
      </c>
      <c r="N1066" s="458" t="s">
        <v>1858</v>
      </c>
      <c r="O1066" s="95">
        <v>935</v>
      </c>
      <c r="P1066" s="99">
        <f t="shared" si="290"/>
        <v>45020.25</v>
      </c>
      <c r="Q1066" s="103"/>
      <c r="R1066" s="95"/>
      <c r="S1066" s="95"/>
      <c r="T1066" s="95"/>
      <c r="U1066" s="95"/>
      <c r="V1066" s="95"/>
      <c r="W1066" s="460">
        <v>3500</v>
      </c>
      <c r="X1066" s="196">
        <f t="shared" si="291"/>
        <v>168525</v>
      </c>
      <c r="Y1066" s="76">
        <f t="shared" si="289"/>
        <v>0</v>
      </c>
      <c r="Z1066" s="106"/>
      <c r="AA1066" s="106"/>
      <c r="AB1066" s="106"/>
      <c r="AC1066" s="106"/>
      <c r="AD1066" s="106"/>
      <c r="AE1066" s="106"/>
      <c r="AF1066" s="106"/>
      <c r="AG1066" s="106"/>
      <c r="AH1066" s="106"/>
      <c r="AI1066" s="106"/>
      <c r="AJ1066" s="106"/>
      <c r="AK1066" s="106"/>
      <c r="AL1066" s="106"/>
      <c r="AM1066" s="106"/>
    </row>
    <row r="1067" spans="1:39" s="69" customFormat="1" ht="90" customHeight="1">
      <c r="A1067" s="431">
        <v>238</v>
      </c>
      <c r="B1067" s="444" t="s">
        <v>1880</v>
      </c>
      <c r="C1067" s="445" t="s">
        <v>89</v>
      </c>
      <c r="D1067" s="484" t="s">
        <v>1881</v>
      </c>
      <c r="E1067" s="447">
        <v>48.15</v>
      </c>
      <c r="F1067" s="190">
        <v>8500</v>
      </c>
      <c r="G1067" s="155">
        <f t="shared" si="288"/>
        <v>409275</v>
      </c>
      <c r="H1067" s="485" t="s">
        <v>1882</v>
      </c>
      <c r="I1067" s="449">
        <v>44340</v>
      </c>
      <c r="J1067" s="450">
        <v>86</v>
      </c>
      <c r="K1067" s="450">
        <v>10000</v>
      </c>
      <c r="L1067" s="152"/>
      <c r="M1067" s="459">
        <v>479</v>
      </c>
      <c r="N1067" s="458" t="s">
        <v>1858</v>
      </c>
      <c r="O1067" s="95">
        <v>2250</v>
      </c>
      <c r="P1067" s="99">
        <f t="shared" si="290"/>
        <v>108337.5</v>
      </c>
      <c r="Q1067" s="103"/>
      <c r="R1067" s="95"/>
      <c r="S1067" s="95"/>
      <c r="T1067" s="95"/>
      <c r="U1067" s="95"/>
      <c r="V1067" s="95"/>
      <c r="W1067" s="452">
        <v>6250</v>
      </c>
      <c r="X1067" s="196">
        <f t="shared" si="291"/>
        <v>300937.5</v>
      </c>
      <c r="Y1067" s="76">
        <f t="shared" si="289"/>
        <v>0</v>
      </c>
      <c r="Z1067" s="106"/>
      <c r="AA1067" s="106"/>
      <c r="AB1067" s="106"/>
      <c r="AC1067" s="106"/>
      <c r="AD1067" s="106"/>
      <c r="AE1067" s="106"/>
      <c r="AF1067" s="106"/>
      <c r="AG1067" s="106"/>
      <c r="AH1067" s="106"/>
      <c r="AI1067" s="106"/>
      <c r="AJ1067" s="106"/>
      <c r="AK1067" s="106"/>
      <c r="AL1067" s="106"/>
      <c r="AM1067" s="106"/>
    </row>
    <row r="1068" spans="1:39" s="69" customFormat="1" ht="51" customHeight="1">
      <c r="A1068" s="431">
        <v>239</v>
      </c>
      <c r="B1068" s="461" t="s">
        <v>784</v>
      </c>
      <c r="C1068" s="445" t="s">
        <v>27</v>
      </c>
      <c r="D1068" s="446" t="s">
        <v>1883</v>
      </c>
      <c r="E1068" s="447">
        <v>343.47</v>
      </c>
      <c r="F1068" s="190">
        <v>120</v>
      </c>
      <c r="G1068" s="155">
        <f t="shared" si="288"/>
        <v>41216.400000000001</v>
      </c>
      <c r="H1068" s="448">
        <v>45627</v>
      </c>
      <c r="I1068" s="449">
        <v>44340</v>
      </c>
      <c r="J1068" s="450" t="s">
        <v>1861</v>
      </c>
      <c r="K1068" s="450">
        <v>120</v>
      </c>
      <c r="L1068" s="152"/>
      <c r="M1068" s="463" t="s">
        <v>1862</v>
      </c>
      <c r="N1068" s="464" t="s">
        <v>1863</v>
      </c>
      <c r="O1068" s="95">
        <v>120</v>
      </c>
      <c r="P1068" s="99">
        <f t="shared" si="290"/>
        <v>41216.400000000001</v>
      </c>
      <c r="Q1068" s="103"/>
      <c r="R1068" s="95"/>
      <c r="S1068" s="95"/>
      <c r="T1068" s="95"/>
      <c r="U1068" s="95"/>
      <c r="V1068" s="95"/>
      <c r="W1068" s="452">
        <v>0</v>
      </c>
      <c r="X1068" s="196">
        <f t="shared" si="291"/>
        <v>0</v>
      </c>
      <c r="Y1068" s="76">
        <f t="shared" si="289"/>
        <v>0</v>
      </c>
      <c r="Z1068" s="106"/>
      <c r="AA1068" s="106"/>
      <c r="AB1068" s="106"/>
      <c r="AC1068" s="106"/>
      <c r="AD1068" s="106"/>
      <c r="AE1068" s="106"/>
      <c r="AF1068" s="106"/>
      <c r="AG1068" s="106"/>
      <c r="AH1068" s="106"/>
      <c r="AI1068" s="106"/>
      <c r="AJ1068" s="106"/>
      <c r="AK1068" s="106"/>
      <c r="AL1068" s="106"/>
      <c r="AM1068" s="106"/>
    </row>
    <row r="1069" spans="1:39" s="69" customFormat="1" ht="51" customHeight="1">
      <c r="A1069" s="431">
        <v>240</v>
      </c>
      <c r="B1069" s="461" t="s">
        <v>1884</v>
      </c>
      <c r="C1069" s="445" t="s">
        <v>27</v>
      </c>
      <c r="D1069" s="486" t="s">
        <v>1885</v>
      </c>
      <c r="E1069" s="447">
        <v>261.08</v>
      </c>
      <c r="F1069" s="190">
        <v>120</v>
      </c>
      <c r="G1069" s="155">
        <f t="shared" si="288"/>
        <v>31329.599999999999</v>
      </c>
      <c r="H1069" s="448">
        <v>44805</v>
      </c>
      <c r="I1069" s="449">
        <v>44340</v>
      </c>
      <c r="J1069" s="450" t="s">
        <v>1861</v>
      </c>
      <c r="K1069" s="450">
        <v>120</v>
      </c>
      <c r="L1069" s="152"/>
      <c r="M1069" s="463" t="s">
        <v>1862</v>
      </c>
      <c r="N1069" s="464" t="s">
        <v>1863</v>
      </c>
      <c r="O1069" s="95">
        <v>120</v>
      </c>
      <c r="P1069" s="99">
        <f t="shared" si="290"/>
        <v>31329.599999999999</v>
      </c>
      <c r="Q1069" s="103"/>
      <c r="R1069" s="95"/>
      <c r="S1069" s="95"/>
      <c r="T1069" s="95"/>
      <c r="U1069" s="95"/>
      <c r="V1069" s="95"/>
      <c r="W1069" s="452">
        <v>0</v>
      </c>
      <c r="X1069" s="196">
        <f t="shared" si="291"/>
        <v>0</v>
      </c>
      <c r="Y1069" s="76">
        <f t="shared" si="289"/>
        <v>0</v>
      </c>
      <c r="Z1069" s="106"/>
      <c r="AA1069" s="106"/>
      <c r="AB1069" s="106"/>
      <c r="AC1069" s="106"/>
      <c r="AD1069" s="106"/>
      <c r="AE1069" s="106"/>
      <c r="AF1069" s="106"/>
      <c r="AG1069" s="106"/>
      <c r="AH1069" s="106"/>
      <c r="AI1069" s="106"/>
      <c r="AJ1069" s="106"/>
      <c r="AK1069" s="106"/>
      <c r="AL1069" s="106"/>
      <c r="AM1069" s="106"/>
    </row>
    <row r="1070" spans="1:39" s="69" customFormat="1" ht="51" customHeight="1">
      <c r="A1070" s="431">
        <v>241</v>
      </c>
      <c r="B1070" s="444" t="s">
        <v>1886</v>
      </c>
      <c r="C1070" s="466" t="s">
        <v>27</v>
      </c>
      <c r="D1070" s="446" t="s">
        <v>1887</v>
      </c>
      <c r="E1070" s="447">
        <v>9380.69</v>
      </c>
      <c r="F1070" s="190">
        <v>57</v>
      </c>
      <c r="G1070" s="155">
        <f t="shared" si="288"/>
        <v>534699.33000000007</v>
      </c>
      <c r="H1070" s="448">
        <v>45839</v>
      </c>
      <c r="I1070" s="449">
        <v>44322</v>
      </c>
      <c r="J1070" s="450">
        <v>79</v>
      </c>
      <c r="K1070" s="450">
        <v>100</v>
      </c>
      <c r="L1070" s="152"/>
      <c r="M1070" s="451">
        <v>480</v>
      </c>
      <c r="N1070" s="450" t="s">
        <v>1858</v>
      </c>
      <c r="O1070" s="95">
        <v>54</v>
      </c>
      <c r="P1070" s="99">
        <f t="shared" si="290"/>
        <v>506557.26</v>
      </c>
      <c r="Q1070" s="103"/>
      <c r="R1070" s="95"/>
      <c r="S1070" s="95"/>
      <c r="T1070" s="95"/>
      <c r="U1070" s="95"/>
      <c r="V1070" s="95"/>
      <c r="W1070" s="452">
        <v>3</v>
      </c>
      <c r="X1070" s="196">
        <f t="shared" si="291"/>
        <v>28142.07</v>
      </c>
      <c r="Y1070" s="76">
        <f t="shared" si="289"/>
        <v>6.5483618527650833E-11</v>
      </c>
      <c r="Z1070" s="106"/>
      <c r="AA1070" s="106"/>
      <c r="AB1070" s="106"/>
      <c r="AC1070" s="106"/>
      <c r="AD1070" s="106"/>
      <c r="AE1070" s="106"/>
      <c r="AF1070" s="106"/>
      <c r="AG1070" s="106"/>
      <c r="AH1070" s="106"/>
      <c r="AI1070" s="106"/>
      <c r="AJ1070" s="106"/>
      <c r="AK1070" s="106"/>
      <c r="AL1070" s="106"/>
      <c r="AM1070" s="106"/>
    </row>
    <row r="1071" spans="1:39" s="69" customFormat="1" ht="78" customHeight="1">
      <c r="A1071" s="431">
        <v>242</v>
      </c>
      <c r="B1071" s="467" t="s">
        <v>1888</v>
      </c>
      <c r="C1071" s="445" t="s">
        <v>34</v>
      </c>
      <c r="D1071" s="487" t="s">
        <v>1889</v>
      </c>
      <c r="E1071" s="447">
        <v>436.83</v>
      </c>
      <c r="F1071" s="190">
        <v>6864</v>
      </c>
      <c r="G1071" s="155">
        <f t="shared" si="288"/>
        <v>2998401.12</v>
      </c>
      <c r="H1071" s="485" t="s">
        <v>1890</v>
      </c>
      <c r="I1071" s="449">
        <v>44344</v>
      </c>
      <c r="J1071" s="483">
        <v>1007</v>
      </c>
      <c r="K1071" s="450">
        <v>6864</v>
      </c>
      <c r="L1071" s="152"/>
      <c r="M1071" s="451">
        <v>550</v>
      </c>
      <c r="N1071" s="450" t="s">
        <v>1877</v>
      </c>
      <c r="O1071" s="95">
        <v>249</v>
      </c>
      <c r="P1071" s="99">
        <f t="shared" si="290"/>
        <v>108770.67</v>
      </c>
      <c r="Q1071" s="103"/>
      <c r="R1071" s="95"/>
      <c r="S1071" s="95"/>
      <c r="T1071" s="95"/>
      <c r="U1071" s="95"/>
      <c r="V1071" s="95"/>
      <c r="W1071" s="452">
        <v>6615</v>
      </c>
      <c r="X1071" s="196">
        <f t="shared" si="291"/>
        <v>2889630.4499999997</v>
      </c>
      <c r="Y1071" s="76">
        <f t="shared" si="289"/>
        <v>0</v>
      </c>
      <c r="Z1071" s="106"/>
      <c r="AA1071" s="106"/>
      <c r="AB1071" s="106"/>
      <c r="AC1071" s="106"/>
      <c r="AD1071" s="106"/>
      <c r="AE1071" s="106"/>
      <c r="AF1071" s="106"/>
      <c r="AG1071" s="106"/>
      <c r="AH1071" s="106"/>
      <c r="AI1071" s="106"/>
      <c r="AJ1071" s="106"/>
      <c r="AK1071" s="106"/>
      <c r="AL1071" s="106"/>
      <c r="AM1071" s="106"/>
    </row>
    <row r="1072" spans="1:39" s="69" customFormat="1" ht="38.25" customHeight="1">
      <c r="A1072" s="431">
        <v>243</v>
      </c>
      <c r="B1072" s="482" t="s">
        <v>1891</v>
      </c>
      <c r="C1072" s="466" t="s">
        <v>27</v>
      </c>
      <c r="D1072" s="446">
        <v>2102293209</v>
      </c>
      <c r="E1072" s="447">
        <v>1845.75</v>
      </c>
      <c r="F1072" s="190">
        <v>249</v>
      </c>
      <c r="G1072" s="155">
        <f t="shared" si="288"/>
        <v>459591.75</v>
      </c>
      <c r="H1072" s="488">
        <v>44896</v>
      </c>
      <c r="I1072" s="449">
        <v>44322</v>
      </c>
      <c r="J1072" s="450">
        <v>79</v>
      </c>
      <c r="K1072" s="450">
        <v>400</v>
      </c>
      <c r="L1072" s="152"/>
      <c r="M1072" s="451">
        <v>480</v>
      </c>
      <c r="N1072" s="450" t="s">
        <v>1858</v>
      </c>
      <c r="O1072" s="95">
        <v>190</v>
      </c>
      <c r="P1072" s="99">
        <f t="shared" si="290"/>
        <v>350692.5</v>
      </c>
      <c r="Q1072" s="103"/>
      <c r="R1072" s="95"/>
      <c r="S1072" s="95"/>
      <c r="T1072" s="95"/>
      <c r="U1072" s="95"/>
      <c r="V1072" s="95"/>
      <c r="W1072" s="452">
        <v>59</v>
      </c>
      <c r="X1072" s="196">
        <f t="shared" si="291"/>
        <v>108899.25</v>
      </c>
      <c r="Y1072" s="76">
        <f t="shared" si="289"/>
        <v>0</v>
      </c>
      <c r="Z1072" s="106"/>
      <c r="AA1072" s="106"/>
      <c r="AB1072" s="106"/>
      <c r="AC1072" s="106"/>
      <c r="AD1072" s="106"/>
      <c r="AE1072" s="106"/>
      <c r="AF1072" s="106"/>
      <c r="AG1072" s="106"/>
      <c r="AH1072" s="106"/>
      <c r="AI1072" s="106"/>
      <c r="AJ1072" s="106"/>
      <c r="AK1072" s="106"/>
      <c r="AL1072" s="106"/>
      <c r="AM1072" s="106"/>
    </row>
    <row r="1073" spans="1:39" s="69" customFormat="1" ht="50.25" customHeight="1">
      <c r="A1073" s="431">
        <v>244</v>
      </c>
      <c r="B1073" s="461" t="s">
        <v>186</v>
      </c>
      <c r="C1073" s="445" t="s">
        <v>27</v>
      </c>
      <c r="D1073" s="446">
        <v>250840720</v>
      </c>
      <c r="E1073" s="447">
        <v>8570.7000000000007</v>
      </c>
      <c r="F1073" s="190">
        <v>15</v>
      </c>
      <c r="G1073" s="155">
        <f t="shared" si="288"/>
        <v>128560.50000000001</v>
      </c>
      <c r="H1073" s="488">
        <v>45108</v>
      </c>
      <c r="I1073" s="449">
        <v>44340</v>
      </c>
      <c r="J1073" s="450">
        <v>86</v>
      </c>
      <c r="K1073" s="450">
        <v>15</v>
      </c>
      <c r="L1073" s="152"/>
      <c r="M1073" s="451">
        <v>479</v>
      </c>
      <c r="N1073" s="450" t="s">
        <v>1858</v>
      </c>
      <c r="O1073" s="95">
        <v>0</v>
      </c>
      <c r="P1073" s="99">
        <f t="shared" si="290"/>
        <v>0</v>
      </c>
      <c r="Q1073" s="103"/>
      <c r="R1073" s="95"/>
      <c r="S1073" s="95"/>
      <c r="T1073" s="95"/>
      <c r="U1073" s="95"/>
      <c r="V1073" s="95"/>
      <c r="W1073" s="452">
        <v>15</v>
      </c>
      <c r="X1073" s="196">
        <f t="shared" si="291"/>
        <v>128560.50000000001</v>
      </c>
      <c r="Y1073" s="76">
        <f t="shared" si="289"/>
        <v>0</v>
      </c>
      <c r="Z1073" s="106"/>
      <c r="AA1073" s="106"/>
      <c r="AB1073" s="106"/>
      <c r="AC1073" s="106"/>
      <c r="AD1073" s="106"/>
      <c r="AE1073" s="106"/>
      <c r="AF1073" s="106"/>
      <c r="AG1073" s="106"/>
      <c r="AH1073" s="106"/>
      <c r="AI1073" s="106"/>
      <c r="AJ1073" s="106"/>
      <c r="AK1073" s="106"/>
      <c r="AL1073" s="106"/>
      <c r="AM1073" s="106"/>
    </row>
    <row r="1074" spans="1:39" s="69" customFormat="1" ht="90" customHeight="1">
      <c r="A1074" s="431">
        <v>245</v>
      </c>
      <c r="B1074" s="444" t="s">
        <v>1892</v>
      </c>
      <c r="C1074" s="489" t="s">
        <v>1191</v>
      </c>
      <c r="D1074" s="474" t="s">
        <v>1893</v>
      </c>
      <c r="E1074" s="490">
        <v>148.37</v>
      </c>
      <c r="F1074" s="190">
        <v>2050</v>
      </c>
      <c r="G1074" s="155">
        <f t="shared" si="288"/>
        <v>304158.5</v>
      </c>
      <c r="H1074" s="491">
        <v>44986</v>
      </c>
      <c r="I1074" s="492">
        <v>44344</v>
      </c>
      <c r="J1074" s="464" t="s">
        <v>1894</v>
      </c>
      <c r="K1074" s="450">
        <v>2050</v>
      </c>
      <c r="L1074" s="152"/>
      <c r="M1074" s="451">
        <v>559</v>
      </c>
      <c r="N1074" s="450" t="s">
        <v>1895</v>
      </c>
      <c r="O1074" s="95">
        <v>270</v>
      </c>
      <c r="P1074" s="99">
        <f t="shared" si="290"/>
        <v>40059.9</v>
      </c>
      <c r="Q1074" s="103"/>
      <c r="R1074" s="95"/>
      <c r="S1074" s="95"/>
      <c r="T1074" s="95"/>
      <c r="U1074" s="95"/>
      <c r="V1074" s="95"/>
      <c r="W1074" s="452">
        <v>1780</v>
      </c>
      <c r="X1074" s="196">
        <f t="shared" si="291"/>
        <v>264098.60000000003</v>
      </c>
      <c r="Y1074" s="76">
        <f t="shared" si="289"/>
        <v>0</v>
      </c>
      <c r="Z1074" s="106"/>
      <c r="AA1074" s="106"/>
      <c r="AB1074" s="106"/>
      <c r="AC1074" s="106"/>
      <c r="AD1074" s="106"/>
      <c r="AE1074" s="106"/>
      <c r="AF1074" s="106"/>
      <c r="AG1074" s="106"/>
      <c r="AH1074" s="106"/>
      <c r="AI1074" s="106"/>
      <c r="AJ1074" s="106"/>
      <c r="AK1074" s="106"/>
      <c r="AL1074" s="106"/>
      <c r="AM1074" s="106"/>
    </row>
    <row r="1075" spans="1:39" s="69" customFormat="1" ht="90" customHeight="1">
      <c r="A1075" s="431">
        <v>246</v>
      </c>
      <c r="B1075" s="473" t="s">
        <v>1892</v>
      </c>
      <c r="C1075" s="493" t="s">
        <v>1191</v>
      </c>
      <c r="D1075" s="475" t="s">
        <v>1896</v>
      </c>
      <c r="E1075" s="494">
        <v>148.37</v>
      </c>
      <c r="F1075" s="190">
        <v>2450</v>
      </c>
      <c r="G1075" s="155">
        <f t="shared" si="288"/>
        <v>363506.5</v>
      </c>
      <c r="H1075" s="495">
        <v>45017</v>
      </c>
      <c r="I1075" s="496">
        <v>44344</v>
      </c>
      <c r="J1075" s="497" t="s">
        <v>1894</v>
      </c>
      <c r="K1075" s="458">
        <v>2450</v>
      </c>
      <c r="L1075" s="152"/>
      <c r="M1075" s="451">
        <v>559</v>
      </c>
      <c r="N1075" s="450" t="s">
        <v>1895</v>
      </c>
      <c r="O1075" s="95">
        <v>470</v>
      </c>
      <c r="P1075" s="99">
        <f t="shared" si="290"/>
        <v>69733.900000000009</v>
      </c>
      <c r="Q1075" s="103"/>
      <c r="R1075" s="95"/>
      <c r="S1075" s="95"/>
      <c r="T1075" s="95"/>
      <c r="U1075" s="95"/>
      <c r="V1075" s="95"/>
      <c r="W1075" s="452">
        <v>1980</v>
      </c>
      <c r="X1075" s="196">
        <f t="shared" si="291"/>
        <v>293772.60000000003</v>
      </c>
      <c r="Y1075" s="76">
        <f t="shared" si="289"/>
        <v>0</v>
      </c>
      <c r="Z1075" s="106"/>
      <c r="AA1075" s="106"/>
      <c r="AB1075" s="106"/>
      <c r="AC1075" s="106"/>
      <c r="AD1075" s="106"/>
      <c r="AE1075" s="106"/>
      <c r="AF1075" s="106"/>
      <c r="AG1075" s="106"/>
      <c r="AH1075" s="106"/>
      <c r="AI1075" s="106"/>
      <c r="AJ1075" s="106"/>
      <c r="AK1075" s="106"/>
      <c r="AL1075" s="106"/>
      <c r="AM1075" s="106"/>
    </row>
    <row r="1076" spans="1:39" s="69" customFormat="1" ht="90" customHeight="1">
      <c r="A1076" s="431">
        <v>247</v>
      </c>
      <c r="B1076" s="473" t="s">
        <v>1897</v>
      </c>
      <c r="C1076" s="498" t="s">
        <v>1189</v>
      </c>
      <c r="D1076" s="475" t="s">
        <v>1898</v>
      </c>
      <c r="E1076" s="494">
        <v>379.91</v>
      </c>
      <c r="F1076" s="190">
        <v>4560</v>
      </c>
      <c r="G1076" s="155">
        <f t="shared" si="288"/>
        <v>1732389.6</v>
      </c>
      <c r="H1076" s="495">
        <v>44879</v>
      </c>
      <c r="I1076" s="496">
        <v>44347</v>
      </c>
      <c r="J1076" s="458">
        <v>811</v>
      </c>
      <c r="K1076" s="458">
        <v>4560</v>
      </c>
      <c r="L1076" s="152"/>
      <c r="M1076" s="451">
        <v>559</v>
      </c>
      <c r="N1076" s="450" t="s">
        <v>1895</v>
      </c>
      <c r="O1076" s="95">
        <v>1913</v>
      </c>
      <c r="P1076" s="99">
        <f t="shared" si="290"/>
        <v>726767.83000000007</v>
      </c>
      <c r="Q1076" s="103"/>
      <c r="R1076" s="95"/>
      <c r="S1076" s="95"/>
      <c r="T1076" s="95"/>
      <c r="U1076" s="95"/>
      <c r="V1076" s="95"/>
      <c r="W1076" s="452">
        <v>2647</v>
      </c>
      <c r="X1076" s="196">
        <f t="shared" si="291"/>
        <v>1005621.77</v>
      </c>
      <c r="Y1076" s="76">
        <f t="shared" si="289"/>
        <v>0</v>
      </c>
      <c r="Z1076" s="106"/>
      <c r="AA1076" s="106"/>
      <c r="AB1076" s="106"/>
      <c r="AC1076" s="106"/>
      <c r="AD1076" s="106"/>
      <c r="AE1076" s="106"/>
      <c r="AF1076" s="106"/>
      <c r="AG1076" s="106"/>
      <c r="AH1076" s="106"/>
      <c r="AI1076" s="106"/>
      <c r="AJ1076" s="106"/>
      <c r="AK1076" s="106"/>
      <c r="AL1076" s="106"/>
      <c r="AM1076" s="106"/>
    </row>
    <row r="1077" spans="1:39" s="69" customFormat="1" ht="90" customHeight="1">
      <c r="A1077" s="431">
        <v>248</v>
      </c>
      <c r="B1077" s="473" t="s">
        <v>1897</v>
      </c>
      <c r="C1077" s="498" t="s">
        <v>1189</v>
      </c>
      <c r="D1077" s="475" t="s">
        <v>1899</v>
      </c>
      <c r="E1077" s="494">
        <v>379.91</v>
      </c>
      <c r="F1077" s="190">
        <v>1440</v>
      </c>
      <c r="G1077" s="155">
        <f t="shared" si="288"/>
        <v>547070.4</v>
      </c>
      <c r="H1077" s="495">
        <v>45029</v>
      </c>
      <c r="I1077" s="496">
        <v>44347</v>
      </c>
      <c r="J1077" s="458">
        <v>811</v>
      </c>
      <c r="K1077" s="458">
        <v>1440</v>
      </c>
      <c r="L1077" s="152"/>
      <c r="M1077" s="451">
        <v>559</v>
      </c>
      <c r="N1077" s="450" t="s">
        <v>1895</v>
      </c>
      <c r="O1077" s="95">
        <v>0</v>
      </c>
      <c r="P1077" s="99">
        <f t="shared" si="290"/>
        <v>0</v>
      </c>
      <c r="Q1077" s="103"/>
      <c r="R1077" s="95"/>
      <c r="S1077" s="95"/>
      <c r="T1077" s="95"/>
      <c r="U1077" s="95"/>
      <c r="V1077" s="95"/>
      <c r="W1077" s="452">
        <v>1440</v>
      </c>
      <c r="X1077" s="196">
        <f t="shared" si="291"/>
        <v>547070.4</v>
      </c>
      <c r="Y1077" s="76">
        <f t="shared" si="289"/>
        <v>0</v>
      </c>
      <c r="Z1077" s="106"/>
      <c r="AA1077" s="106"/>
      <c r="AB1077" s="106"/>
      <c r="AC1077" s="106"/>
      <c r="AD1077" s="106"/>
      <c r="AE1077" s="106"/>
      <c r="AF1077" s="106"/>
      <c r="AG1077" s="106"/>
      <c r="AH1077" s="106"/>
      <c r="AI1077" s="106"/>
      <c r="AJ1077" s="106"/>
      <c r="AK1077" s="106"/>
      <c r="AL1077" s="106"/>
      <c r="AM1077" s="106"/>
    </row>
    <row r="1078" spans="1:39" s="69" customFormat="1" ht="90" customHeight="1">
      <c r="A1078" s="431">
        <v>249</v>
      </c>
      <c r="B1078" s="482" t="s">
        <v>1900</v>
      </c>
      <c r="C1078" s="499" t="s">
        <v>1189</v>
      </c>
      <c r="D1078" s="474">
        <v>2015394</v>
      </c>
      <c r="E1078" s="490">
        <v>11.73</v>
      </c>
      <c r="F1078" s="190">
        <v>2600</v>
      </c>
      <c r="G1078" s="155">
        <f t="shared" si="288"/>
        <v>30498</v>
      </c>
      <c r="H1078" s="500">
        <v>45931</v>
      </c>
      <c r="I1078" s="492">
        <v>44344</v>
      </c>
      <c r="J1078" s="464" t="s">
        <v>1894</v>
      </c>
      <c r="K1078" s="450">
        <v>2600</v>
      </c>
      <c r="L1078" s="152"/>
      <c r="M1078" s="451">
        <v>559</v>
      </c>
      <c r="N1078" s="450" t="s">
        <v>1895</v>
      </c>
      <c r="O1078" s="95">
        <v>0</v>
      </c>
      <c r="P1078" s="99">
        <f t="shared" si="290"/>
        <v>0</v>
      </c>
      <c r="Q1078" s="103"/>
      <c r="R1078" s="95"/>
      <c r="S1078" s="95"/>
      <c r="T1078" s="95"/>
      <c r="U1078" s="95"/>
      <c r="V1078" s="95"/>
      <c r="W1078" s="452">
        <v>2600</v>
      </c>
      <c r="X1078" s="196">
        <f t="shared" si="291"/>
        <v>30498</v>
      </c>
      <c r="Y1078" s="76">
        <f t="shared" si="289"/>
        <v>0</v>
      </c>
      <c r="Z1078" s="106"/>
      <c r="AA1078" s="106"/>
      <c r="AB1078" s="106"/>
      <c r="AC1078" s="106"/>
      <c r="AD1078" s="106"/>
      <c r="AE1078" s="106"/>
      <c r="AF1078" s="106"/>
      <c r="AG1078" s="106"/>
      <c r="AH1078" s="106"/>
      <c r="AI1078" s="106"/>
      <c r="AJ1078" s="106"/>
      <c r="AK1078" s="106"/>
      <c r="AL1078" s="106"/>
      <c r="AM1078" s="106"/>
    </row>
    <row r="1079" spans="1:39" s="69" customFormat="1" ht="90" customHeight="1">
      <c r="A1079" s="431">
        <v>250</v>
      </c>
      <c r="B1079" s="467" t="s">
        <v>1901</v>
      </c>
      <c r="C1079" s="493" t="s">
        <v>1191</v>
      </c>
      <c r="D1079" s="475" t="s">
        <v>1902</v>
      </c>
      <c r="E1079" s="494">
        <v>15.24</v>
      </c>
      <c r="F1079" s="190">
        <v>15900</v>
      </c>
      <c r="G1079" s="155">
        <f t="shared" si="288"/>
        <v>242316</v>
      </c>
      <c r="H1079" s="501">
        <v>45170</v>
      </c>
      <c r="I1079" s="496">
        <v>44344</v>
      </c>
      <c r="J1079" s="497" t="s">
        <v>1894</v>
      </c>
      <c r="K1079" s="458">
        <v>15900</v>
      </c>
      <c r="L1079" s="152"/>
      <c r="M1079" s="451">
        <v>559</v>
      </c>
      <c r="N1079" s="450" t="s">
        <v>1895</v>
      </c>
      <c r="O1079" s="95">
        <v>0</v>
      </c>
      <c r="P1079" s="99">
        <f t="shared" si="290"/>
        <v>0</v>
      </c>
      <c r="Q1079" s="103"/>
      <c r="R1079" s="95"/>
      <c r="S1079" s="95"/>
      <c r="T1079" s="95"/>
      <c r="U1079" s="95"/>
      <c r="V1079" s="95"/>
      <c r="W1079" s="452">
        <v>15900</v>
      </c>
      <c r="X1079" s="196">
        <f t="shared" si="291"/>
        <v>242316</v>
      </c>
      <c r="Y1079" s="76">
        <f t="shared" si="289"/>
        <v>0</v>
      </c>
      <c r="Z1079" s="106"/>
      <c r="AA1079" s="106"/>
      <c r="AB1079" s="106"/>
      <c r="AC1079" s="106"/>
      <c r="AD1079" s="106"/>
      <c r="AE1079" s="106"/>
      <c r="AF1079" s="106"/>
      <c r="AG1079" s="106"/>
      <c r="AH1079" s="106"/>
      <c r="AI1079" s="106"/>
      <c r="AJ1079" s="106"/>
      <c r="AK1079" s="106"/>
      <c r="AL1079" s="106"/>
      <c r="AM1079" s="106"/>
    </row>
    <row r="1080" spans="1:39" s="69" customFormat="1" ht="90" customHeight="1">
      <c r="A1080" s="431">
        <v>251</v>
      </c>
      <c r="B1080" s="470" t="s">
        <v>1903</v>
      </c>
      <c r="C1080" s="493" t="s">
        <v>1191</v>
      </c>
      <c r="D1080" s="475" t="s">
        <v>1904</v>
      </c>
      <c r="E1080" s="494">
        <v>30.83</v>
      </c>
      <c r="F1080" s="190">
        <v>46138</v>
      </c>
      <c r="G1080" s="155">
        <f t="shared" si="288"/>
        <v>1422434.54</v>
      </c>
      <c r="H1080" s="501">
        <v>45017</v>
      </c>
      <c r="I1080" s="496">
        <v>44344</v>
      </c>
      <c r="J1080" s="497" t="s">
        <v>1894</v>
      </c>
      <c r="K1080" s="458">
        <v>46150</v>
      </c>
      <c r="L1080" s="152"/>
      <c r="M1080" s="451">
        <v>559</v>
      </c>
      <c r="N1080" s="450" t="s">
        <v>1895</v>
      </c>
      <c r="O1080" s="95">
        <v>28680</v>
      </c>
      <c r="P1080" s="99">
        <f t="shared" si="290"/>
        <v>884204.39999999991</v>
      </c>
      <c r="Q1080" s="103"/>
      <c r="R1080" s="95"/>
      <c r="S1080" s="95"/>
      <c r="T1080" s="95"/>
      <c r="U1080" s="95"/>
      <c r="V1080" s="95"/>
      <c r="W1080" s="452">
        <v>17458</v>
      </c>
      <c r="X1080" s="196">
        <f t="shared" si="291"/>
        <v>538230.14</v>
      </c>
      <c r="Y1080" s="76">
        <f t="shared" si="289"/>
        <v>0</v>
      </c>
      <c r="Z1080" s="106"/>
      <c r="AA1080" s="106"/>
      <c r="AB1080" s="106"/>
      <c r="AC1080" s="106"/>
      <c r="AD1080" s="106"/>
      <c r="AE1080" s="106"/>
      <c r="AF1080" s="106"/>
      <c r="AG1080" s="106"/>
      <c r="AH1080" s="106"/>
      <c r="AI1080" s="106"/>
      <c r="AJ1080" s="106"/>
      <c r="AK1080" s="106"/>
      <c r="AL1080" s="106"/>
      <c r="AM1080" s="106"/>
    </row>
    <row r="1081" spans="1:39" s="69" customFormat="1" ht="90" customHeight="1">
      <c r="A1081" s="431">
        <v>252</v>
      </c>
      <c r="B1081" s="470" t="s">
        <v>1903</v>
      </c>
      <c r="C1081" s="493" t="s">
        <v>1191</v>
      </c>
      <c r="D1081" s="475" t="s">
        <v>1905</v>
      </c>
      <c r="E1081" s="494">
        <v>30.83</v>
      </c>
      <c r="F1081" s="190">
        <v>94350</v>
      </c>
      <c r="G1081" s="155">
        <f t="shared" si="288"/>
        <v>2908810.5</v>
      </c>
      <c r="H1081" s="501">
        <v>45200</v>
      </c>
      <c r="I1081" s="496">
        <v>44344</v>
      </c>
      <c r="J1081" s="497" t="s">
        <v>1894</v>
      </c>
      <c r="K1081" s="458">
        <v>94350</v>
      </c>
      <c r="L1081" s="152"/>
      <c r="M1081" s="451">
        <v>559</v>
      </c>
      <c r="N1081" s="450" t="s">
        <v>1895</v>
      </c>
      <c r="O1081" s="95">
        <v>0</v>
      </c>
      <c r="P1081" s="99">
        <f t="shared" si="290"/>
        <v>0</v>
      </c>
      <c r="Q1081" s="103"/>
      <c r="R1081" s="95"/>
      <c r="S1081" s="95"/>
      <c r="T1081" s="95"/>
      <c r="U1081" s="95"/>
      <c r="V1081" s="95"/>
      <c r="W1081" s="452">
        <v>94350</v>
      </c>
      <c r="X1081" s="196">
        <f t="shared" si="291"/>
        <v>2908810.5</v>
      </c>
      <c r="Y1081" s="76">
        <f t="shared" si="289"/>
        <v>0</v>
      </c>
      <c r="Z1081" s="106"/>
      <c r="AA1081" s="106"/>
      <c r="AB1081" s="106"/>
      <c r="AC1081" s="106"/>
      <c r="AD1081" s="106"/>
      <c r="AE1081" s="106"/>
      <c r="AF1081" s="106"/>
      <c r="AG1081" s="106"/>
      <c r="AH1081" s="106"/>
      <c r="AI1081" s="106"/>
      <c r="AJ1081" s="106"/>
      <c r="AK1081" s="106"/>
      <c r="AL1081" s="106"/>
      <c r="AM1081" s="106"/>
    </row>
    <row r="1082" spans="1:39" s="69" customFormat="1" ht="90" customHeight="1">
      <c r="A1082" s="431">
        <v>253</v>
      </c>
      <c r="B1082" s="482" t="s">
        <v>1906</v>
      </c>
      <c r="C1082" s="502" t="s">
        <v>34</v>
      </c>
      <c r="D1082" s="503" t="s">
        <v>1907</v>
      </c>
      <c r="E1082" s="504">
        <v>5584.33</v>
      </c>
      <c r="F1082" s="190">
        <v>45</v>
      </c>
      <c r="G1082" s="155">
        <f t="shared" si="288"/>
        <v>251294.85</v>
      </c>
      <c r="H1082" s="501">
        <v>45017</v>
      </c>
      <c r="I1082" s="496">
        <v>44344</v>
      </c>
      <c r="J1082" s="497" t="s">
        <v>1908</v>
      </c>
      <c r="K1082" s="458">
        <v>65</v>
      </c>
      <c r="L1082" s="152"/>
      <c r="M1082" s="451">
        <v>559</v>
      </c>
      <c r="N1082" s="450" t="s">
        <v>1895</v>
      </c>
      <c r="O1082" s="95">
        <v>30</v>
      </c>
      <c r="P1082" s="99">
        <f t="shared" si="290"/>
        <v>167529.9</v>
      </c>
      <c r="Q1082" s="103"/>
      <c r="R1082" s="95"/>
      <c r="S1082" s="95"/>
      <c r="T1082" s="95"/>
      <c r="U1082" s="95"/>
      <c r="V1082" s="95"/>
      <c r="W1082" s="452">
        <v>15</v>
      </c>
      <c r="X1082" s="196">
        <f t="shared" si="291"/>
        <v>83764.95</v>
      </c>
      <c r="Y1082" s="76">
        <f t="shared" si="289"/>
        <v>0</v>
      </c>
      <c r="Z1082" s="106"/>
      <c r="AA1082" s="106"/>
      <c r="AB1082" s="106"/>
      <c r="AC1082" s="106"/>
      <c r="AD1082" s="106"/>
      <c r="AE1082" s="106"/>
      <c r="AF1082" s="106"/>
      <c r="AG1082" s="106"/>
      <c r="AH1082" s="106"/>
      <c r="AI1082" s="106"/>
      <c r="AJ1082" s="106"/>
      <c r="AK1082" s="106"/>
      <c r="AL1082" s="106"/>
      <c r="AM1082" s="106"/>
    </row>
    <row r="1083" spans="1:39" s="69" customFormat="1" ht="90" customHeight="1">
      <c r="A1083" s="505">
        <v>254</v>
      </c>
      <c r="B1083" s="506" t="s">
        <v>1909</v>
      </c>
      <c r="C1083" s="507" t="s">
        <v>34</v>
      </c>
      <c r="D1083" s="508">
        <v>2340521</v>
      </c>
      <c r="E1083" s="509">
        <v>68.989999999999995</v>
      </c>
      <c r="F1083" s="510">
        <v>19200</v>
      </c>
      <c r="G1083" s="376">
        <f t="shared" si="288"/>
        <v>1324608</v>
      </c>
      <c r="H1083" s="511">
        <v>45413</v>
      </c>
      <c r="I1083" s="512">
        <v>44343</v>
      </c>
      <c r="J1083" s="513">
        <v>409</v>
      </c>
      <c r="K1083" s="513">
        <v>19200</v>
      </c>
      <c r="L1083" s="514"/>
      <c r="M1083" s="515">
        <v>549</v>
      </c>
      <c r="N1083" s="516" t="s">
        <v>1877</v>
      </c>
      <c r="O1083" s="517">
        <v>6</v>
      </c>
      <c r="P1083" s="102">
        <f t="shared" si="290"/>
        <v>413.93999999999994</v>
      </c>
      <c r="Q1083" s="518"/>
      <c r="R1083" s="517"/>
      <c r="S1083" s="517"/>
      <c r="T1083" s="517"/>
      <c r="U1083" s="517"/>
      <c r="V1083" s="517"/>
      <c r="W1083" s="519">
        <v>19194</v>
      </c>
      <c r="X1083" s="520">
        <f t="shared" si="291"/>
        <v>1324194.0599999998</v>
      </c>
      <c r="Y1083" s="76">
        <f t="shared" si="289"/>
        <v>0</v>
      </c>
      <c r="Z1083" s="106"/>
      <c r="AA1083" s="106"/>
      <c r="AB1083" s="106"/>
      <c r="AC1083" s="106"/>
      <c r="AD1083" s="106"/>
      <c r="AE1083" s="106"/>
      <c r="AF1083" s="106"/>
      <c r="AG1083" s="106"/>
      <c r="AH1083" s="106"/>
      <c r="AI1083" s="106"/>
      <c r="AJ1083" s="106"/>
      <c r="AK1083" s="106"/>
      <c r="AL1083" s="106"/>
      <c r="AM1083" s="106"/>
    </row>
    <row r="1084" spans="1:39" s="108" customFormat="1" ht="45" customHeight="1">
      <c r="A1084" s="521">
        <v>255</v>
      </c>
      <c r="B1084" s="522" t="s">
        <v>2009</v>
      </c>
      <c r="C1084" s="523" t="s">
        <v>1191</v>
      </c>
      <c r="D1084" s="524" t="s">
        <v>2013</v>
      </c>
      <c r="E1084" s="525">
        <v>6.46</v>
      </c>
      <c r="F1084" s="366"/>
      <c r="G1084" s="376">
        <f t="shared" si="288"/>
        <v>0</v>
      </c>
      <c r="H1084" s="526">
        <v>44743</v>
      </c>
      <c r="I1084" s="527">
        <v>44351</v>
      </c>
      <c r="J1084" s="528" t="s">
        <v>2010</v>
      </c>
      <c r="K1084" s="529">
        <v>13250</v>
      </c>
      <c r="L1084" s="530">
        <f>E1084*K1084</f>
        <v>85595</v>
      </c>
      <c r="M1084" s="529">
        <v>559</v>
      </c>
      <c r="N1084" s="531">
        <v>44336</v>
      </c>
      <c r="O1084" s="95">
        <f t="shared" ref="O1084:O1122" si="292">F1084+K1084-W1084</f>
        <v>1860</v>
      </c>
      <c r="P1084" s="102">
        <f t="shared" si="290"/>
        <v>12015.6</v>
      </c>
      <c r="Q1084" s="532"/>
      <c r="R1084" s="366"/>
      <c r="S1084" s="366"/>
      <c r="T1084" s="366"/>
      <c r="U1084" s="366"/>
      <c r="V1084" s="366"/>
      <c r="W1084" s="533">
        <v>11390</v>
      </c>
      <c r="X1084" s="520">
        <f t="shared" si="291"/>
        <v>73579.399999999994</v>
      </c>
      <c r="Y1084" s="76">
        <f t="shared" si="289"/>
        <v>0</v>
      </c>
      <c r="Z1084" s="107"/>
      <c r="AA1084" s="107"/>
      <c r="AB1084" s="107"/>
      <c r="AC1084" s="107"/>
      <c r="AD1084" s="107"/>
      <c r="AE1084" s="107"/>
      <c r="AF1084" s="107"/>
      <c r="AG1084" s="107"/>
      <c r="AH1084" s="107"/>
      <c r="AI1084" s="107"/>
      <c r="AJ1084" s="107"/>
      <c r="AK1084" s="107"/>
      <c r="AL1084" s="107"/>
      <c r="AM1084" s="107"/>
    </row>
    <row r="1085" spans="1:39" s="109" customFormat="1" ht="45" customHeight="1">
      <c r="A1085" s="534">
        <v>256</v>
      </c>
      <c r="B1085" s="522" t="s">
        <v>2011</v>
      </c>
      <c r="C1085" s="523" t="s">
        <v>1191</v>
      </c>
      <c r="D1085" s="524" t="s">
        <v>2012</v>
      </c>
      <c r="E1085" s="535">
        <v>11.44</v>
      </c>
      <c r="F1085" s="536"/>
      <c r="G1085" s="376">
        <f t="shared" si="288"/>
        <v>0</v>
      </c>
      <c r="H1085" s="526">
        <v>44774</v>
      </c>
      <c r="I1085" s="527">
        <v>44351</v>
      </c>
      <c r="J1085" s="528" t="s">
        <v>2010</v>
      </c>
      <c r="K1085" s="537">
        <v>56500</v>
      </c>
      <c r="L1085" s="530">
        <f>E1085*K1085</f>
        <v>646360</v>
      </c>
      <c r="M1085" s="537">
        <v>559</v>
      </c>
      <c r="N1085" s="531">
        <v>44336</v>
      </c>
      <c r="O1085" s="95">
        <f t="shared" si="292"/>
        <v>4860</v>
      </c>
      <c r="P1085" s="102">
        <f t="shared" si="290"/>
        <v>55598.399999999994</v>
      </c>
      <c r="Q1085" s="538"/>
      <c r="R1085" s="536"/>
      <c r="S1085" s="536"/>
      <c r="T1085" s="536"/>
      <c r="U1085" s="536"/>
      <c r="V1085" s="536"/>
      <c r="W1085" s="539">
        <v>51640</v>
      </c>
      <c r="X1085" s="520">
        <f t="shared" si="291"/>
        <v>590761.6</v>
      </c>
      <c r="Y1085" s="76">
        <f t="shared" si="289"/>
        <v>0</v>
      </c>
      <c r="Z1085" s="106"/>
      <c r="AA1085" s="106"/>
      <c r="AB1085" s="106"/>
      <c r="AC1085" s="106"/>
      <c r="AD1085" s="106"/>
      <c r="AE1085" s="106"/>
      <c r="AF1085" s="106"/>
      <c r="AG1085" s="106"/>
      <c r="AH1085" s="106"/>
      <c r="AI1085" s="106"/>
      <c r="AJ1085" s="106"/>
      <c r="AK1085" s="106"/>
      <c r="AL1085" s="106"/>
      <c r="AM1085" s="106"/>
    </row>
    <row r="1086" spans="1:39" s="109" customFormat="1" ht="45" customHeight="1">
      <c r="A1086" s="534">
        <v>257</v>
      </c>
      <c r="B1086" s="522" t="s">
        <v>2014</v>
      </c>
      <c r="C1086" s="523" t="s">
        <v>1191</v>
      </c>
      <c r="D1086" s="524" t="s">
        <v>2015</v>
      </c>
      <c r="E1086" s="535">
        <v>19.579999999999998</v>
      </c>
      <c r="F1086" s="536"/>
      <c r="G1086" s="376">
        <f t="shared" si="288"/>
        <v>0</v>
      </c>
      <c r="H1086" s="526">
        <v>44743</v>
      </c>
      <c r="I1086" s="527">
        <v>44351</v>
      </c>
      <c r="J1086" s="528" t="s">
        <v>2010</v>
      </c>
      <c r="K1086" s="537">
        <v>2200</v>
      </c>
      <c r="L1086" s="530">
        <f t="shared" ref="L1086:L1122" si="293">E1086*K1086</f>
        <v>43075.999999999993</v>
      </c>
      <c r="M1086" s="537">
        <v>559</v>
      </c>
      <c r="N1086" s="531">
        <v>44336</v>
      </c>
      <c r="O1086" s="95">
        <f t="shared" si="292"/>
        <v>120</v>
      </c>
      <c r="P1086" s="102">
        <f t="shared" si="290"/>
        <v>2349.6</v>
      </c>
      <c r="Q1086" s="538"/>
      <c r="R1086" s="536"/>
      <c r="S1086" s="536"/>
      <c r="T1086" s="536"/>
      <c r="U1086" s="536"/>
      <c r="V1086" s="536"/>
      <c r="W1086" s="539">
        <v>2080</v>
      </c>
      <c r="X1086" s="520">
        <f t="shared" si="291"/>
        <v>40726.399999999994</v>
      </c>
      <c r="Y1086" s="76">
        <f t="shared" si="289"/>
        <v>0</v>
      </c>
      <c r="Z1086" s="106"/>
      <c r="AA1086" s="106"/>
      <c r="AB1086" s="106"/>
      <c r="AC1086" s="106"/>
      <c r="AD1086" s="106"/>
      <c r="AE1086" s="106"/>
      <c r="AF1086" s="106"/>
      <c r="AG1086" s="106"/>
      <c r="AH1086" s="106"/>
      <c r="AI1086" s="106"/>
      <c r="AJ1086" s="106"/>
      <c r="AK1086" s="106"/>
      <c r="AL1086" s="106"/>
      <c r="AM1086" s="106"/>
    </row>
    <row r="1087" spans="1:39" s="109" customFormat="1" ht="61.5" customHeight="1">
      <c r="A1087" s="534">
        <v>258</v>
      </c>
      <c r="B1087" s="540" t="s">
        <v>2016</v>
      </c>
      <c r="C1087" s="541" t="s">
        <v>34</v>
      </c>
      <c r="D1087" s="542" t="s">
        <v>2017</v>
      </c>
      <c r="E1087" s="535">
        <v>34347</v>
      </c>
      <c r="F1087" s="536"/>
      <c r="G1087" s="376">
        <f t="shared" si="288"/>
        <v>0</v>
      </c>
      <c r="H1087" s="526">
        <v>45170</v>
      </c>
      <c r="I1087" s="543">
        <v>44354</v>
      </c>
      <c r="J1087" s="544" t="s">
        <v>2018</v>
      </c>
      <c r="K1087" s="537">
        <v>10</v>
      </c>
      <c r="L1087" s="530">
        <f t="shared" si="293"/>
        <v>343470</v>
      </c>
      <c r="M1087" s="537">
        <v>559</v>
      </c>
      <c r="N1087" s="531">
        <v>44336</v>
      </c>
      <c r="O1087" s="95">
        <f t="shared" si="292"/>
        <v>0</v>
      </c>
      <c r="P1087" s="102">
        <f t="shared" si="290"/>
        <v>0</v>
      </c>
      <c r="Q1087" s="538"/>
      <c r="R1087" s="536"/>
      <c r="S1087" s="536"/>
      <c r="T1087" s="536"/>
      <c r="U1087" s="536"/>
      <c r="V1087" s="536"/>
      <c r="W1087" s="539">
        <v>10</v>
      </c>
      <c r="X1087" s="520">
        <f t="shared" si="291"/>
        <v>343470</v>
      </c>
      <c r="Y1087" s="76">
        <f t="shared" si="289"/>
        <v>0</v>
      </c>
      <c r="Z1087" s="106"/>
      <c r="AA1087" s="106"/>
      <c r="AB1087" s="106"/>
      <c r="AC1087" s="106"/>
      <c r="AD1087" s="106"/>
      <c r="AE1087" s="106"/>
      <c r="AF1087" s="106"/>
      <c r="AG1087" s="106"/>
      <c r="AH1087" s="106"/>
      <c r="AI1087" s="106"/>
      <c r="AJ1087" s="106"/>
      <c r="AK1087" s="106"/>
      <c r="AL1087" s="106"/>
      <c r="AM1087" s="106"/>
    </row>
    <row r="1088" spans="1:39" s="109" customFormat="1" ht="45" customHeight="1">
      <c r="A1088" s="534">
        <v>259</v>
      </c>
      <c r="B1088" s="540" t="s">
        <v>2019</v>
      </c>
      <c r="C1088" s="541" t="s">
        <v>38</v>
      </c>
      <c r="D1088" s="542" t="s">
        <v>2020</v>
      </c>
      <c r="E1088" s="535">
        <v>1600.18</v>
      </c>
      <c r="F1088" s="536"/>
      <c r="G1088" s="376">
        <f t="shared" si="288"/>
        <v>0</v>
      </c>
      <c r="H1088" s="526">
        <v>45139</v>
      </c>
      <c r="I1088" s="543">
        <v>44364</v>
      </c>
      <c r="J1088" s="537">
        <v>1200</v>
      </c>
      <c r="K1088" s="537">
        <v>3750</v>
      </c>
      <c r="L1088" s="530">
        <f t="shared" si="293"/>
        <v>6000675</v>
      </c>
      <c r="M1088" s="537">
        <v>669</v>
      </c>
      <c r="N1088" s="545">
        <v>44358</v>
      </c>
      <c r="O1088" s="95">
        <f t="shared" si="292"/>
        <v>680</v>
      </c>
      <c r="P1088" s="102">
        <f t="shared" si="290"/>
        <v>1088122.4000000001</v>
      </c>
      <c r="Q1088" s="538"/>
      <c r="R1088" s="536"/>
      <c r="S1088" s="536"/>
      <c r="T1088" s="536"/>
      <c r="U1088" s="536"/>
      <c r="V1088" s="536"/>
      <c r="W1088" s="539">
        <v>3070</v>
      </c>
      <c r="X1088" s="520">
        <f t="shared" si="291"/>
        <v>4912552.6000000006</v>
      </c>
      <c r="Y1088" s="76">
        <f t="shared" si="289"/>
        <v>0</v>
      </c>
      <c r="Z1088" s="106"/>
      <c r="AA1088" s="106"/>
      <c r="AB1088" s="106"/>
      <c r="AC1088" s="106"/>
      <c r="AD1088" s="106"/>
      <c r="AE1088" s="106"/>
      <c r="AF1088" s="106"/>
      <c r="AG1088" s="106"/>
      <c r="AH1088" s="106"/>
      <c r="AI1088" s="106"/>
      <c r="AJ1088" s="106"/>
      <c r="AK1088" s="106"/>
      <c r="AL1088" s="106"/>
      <c r="AM1088" s="106"/>
    </row>
    <row r="1089" spans="1:39" s="109" customFormat="1" ht="45" customHeight="1">
      <c r="A1089" s="534">
        <v>260</v>
      </c>
      <c r="B1089" s="540" t="s">
        <v>76</v>
      </c>
      <c r="C1089" s="541" t="s">
        <v>29</v>
      </c>
      <c r="D1089" s="542" t="s">
        <v>2021</v>
      </c>
      <c r="E1089" s="535">
        <v>472.39</v>
      </c>
      <c r="F1089" s="536"/>
      <c r="G1089" s="376">
        <f t="shared" si="288"/>
        <v>0</v>
      </c>
      <c r="H1089" s="526">
        <v>45230</v>
      </c>
      <c r="I1089" s="543">
        <v>44364</v>
      </c>
      <c r="J1089" s="537">
        <v>30</v>
      </c>
      <c r="K1089" s="537">
        <v>1686</v>
      </c>
      <c r="L1089" s="530">
        <f t="shared" si="293"/>
        <v>796449.53999999992</v>
      </c>
      <c r="M1089" s="537">
        <v>652</v>
      </c>
      <c r="N1089" s="545">
        <v>44356</v>
      </c>
      <c r="O1089" s="95">
        <f t="shared" si="292"/>
        <v>30</v>
      </c>
      <c r="P1089" s="102">
        <f t="shared" si="290"/>
        <v>14171.699999999999</v>
      </c>
      <c r="Q1089" s="538"/>
      <c r="R1089" s="536"/>
      <c r="S1089" s="536"/>
      <c r="T1089" s="536"/>
      <c r="U1089" s="536"/>
      <c r="V1089" s="536"/>
      <c r="W1089" s="539">
        <v>1656</v>
      </c>
      <c r="X1089" s="520">
        <f t="shared" si="291"/>
        <v>782277.84</v>
      </c>
      <c r="Y1089" s="76">
        <f t="shared" si="289"/>
        <v>0</v>
      </c>
      <c r="Z1089" s="106"/>
      <c r="AA1089" s="106"/>
      <c r="AB1089" s="106"/>
      <c r="AC1089" s="106"/>
      <c r="AD1089" s="106"/>
      <c r="AE1089" s="106"/>
      <c r="AF1089" s="106"/>
      <c r="AG1089" s="106"/>
      <c r="AH1089" s="106"/>
      <c r="AI1089" s="106"/>
      <c r="AJ1089" s="106"/>
      <c r="AK1089" s="106"/>
      <c r="AL1089" s="106"/>
      <c r="AM1089" s="106"/>
    </row>
    <row r="1090" spans="1:39" s="109" customFormat="1" ht="45" customHeight="1">
      <c r="A1090" s="534">
        <v>261</v>
      </c>
      <c r="B1090" s="540" t="s">
        <v>76</v>
      </c>
      <c r="C1090" s="541" t="s">
        <v>29</v>
      </c>
      <c r="D1090" s="542" t="s">
        <v>2022</v>
      </c>
      <c r="E1090" s="535">
        <v>472.39</v>
      </c>
      <c r="F1090" s="536"/>
      <c r="G1090" s="376">
        <f t="shared" si="288"/>
        <v>0</v>
      </c>
      <c r="H1090" s="526">
        <v>45260</v>
      </c>
      <c r="I1090" s="543">
        <v>44364</v>
      </c>
      <c r="J1090" s="537">
        <v>30</v>
      </c>
      <c r="K1090" s="537">
        <v>783</v>
      </c>
      <c r="L1090" s="530">
        <f t="shared" si="293"/>
        <v>369881.37</v>
      </c>
      <c r="M1090" s="537">
        <v>652</v>
      </c>
      <c r="N1090" s="545">
        <v>44356</v>
      </c>
      <c r="O1090" s="95">
        <f t="shared" si="292"/>
        <v>19</v>
      </c>
      <c r="P1090" s="102">
        <f t="shared" si="290"/>
        <v>8975.41</v>
      </c>
      <c r="Q1090" s="538"/>
      <c r="R1090" s="536"/>
      <c r="S1090" s="536"/>
      <c r="T1090" s="536"/>
      <c r="U1090" s="536"/>
      <c r="V1090" s="536"/>
      <c r="W1090" s="539">
        <v>764</v>
      </c>
      <c r="X1090" s="520">
        <f t="shared" si="291"/>
        <v>360905.95999999996</v>
      </c>
      <c r="Y1090" s="76">
        <f t="shared" si="289"/>
        <v>0</v>
      </c>
      <c r="Z1090" s="106"/>
      <c r="AA1090" s="106"/>
      <c r="AB1090" s="106"/>
      <c r="AC1090" s="106"/>
      <c r="AD1090" s="106"/>
      <c r="AE1090" s="106"/>
      <c r="AF1090" s="106"/>
      <c r="AG1090" s="106"/>
      <c r="AH1090" s="106"/>
      <c r="AI1090" s="106"/>
      <c r="AJ1090" s="106"/>
      <c r="AK1090" s="106"/>
      <c r="AL1090" s="106"/>
      <c r="AM1090" s="106"/>
    </row>
    <row r="1091" spans="1:39" s="109" customFormat="1" ht="45" customHeight="1">
      <c r="A1091" s="534">
        <v>262</v>
      </c>
      <c r="B1091" s="540" t="s">
        <v>296</v>
      </c>
      <c r="C1091" s="541" t="s">
        <v>29</v>
      </c>
      <c r="D1091" s="542" t="s">
        <v>2023</v>
      </c>
      <c r="E1091" s="535">
        <v>454.9</v>
      </c>
      <c r="F1091" s="536"/>
      <c r="G1091" s="376">
        <f t="shared" si="288"/>
        <v>0</v>
      </c>
      <c r="H1091" s="526">
        <v>45107</v>
      </c>
      <c r="I1091" s="543">
        <v>44364</v>
      </c>
      <c r="J1091" s="537">
        <v>30</v>
      </c>
      <c r="K1091" s="537">
        <v>1680</v>
      </c>
      <c r="L1091" s="530">
        <f t="shared" si="293"/>
        <v>764232</v>
      </c>
      <c r="M1091" s="537">
        <v>652</v>
      </c>
      <c r="N1091" s="545">
        <v>44356</v>
      </c>
      <c r="O1091" s="95">
        <f t="shared" si="292"/>
        <v>39</v>
      </c>
      <c r="P1091" s="102">
        <f t="shared" si="290"/>
        <v>17741.099999999999</v>
      </c>
      <c r="Q1091" s="538"/>
      <c r="R1091" s="536"/>
      <c r="S1091" s="536"/>
      <c r="T1091" s="536"/>
      <c r="U1091" s="536"/>
      <c r="V1091" s="536"/>
      <c r="W1091" s="539">
        <v>1641</v>
      </c>
      <c r="X1091" s="520">
        <f t="shared" si="291"/>
        <v>746490.89999999991</v>
      </c>
      <c r="Y1091" s="76">
        <f t="shared" si="289"/>
        <v>0</v>
      </c>
      <c r="Z1091" s="106"/>
      <c r="AA1091" s="106"/>
      <c r="AB1091" s="106"/>
      <c r="AC1091" s="106"/>
      <c r="AD1091" s="106"/>
      <c r="AE1091" s="106"/>
      <c r="AF1091" s="106"/>
      <c r="AG1091" s="106"/>
      <c r="AH1091" s="106"/>
      <c r="AI1091" s="106"/>
      <c r="AJ1091" s="106"/>
      <c r="AK1091" s="106"/>
      <c r="AL1091" s="106"/>
      <c r="AM1091" s="106"/>
    </row>
    <row r="1092" spans="1:39" s="109" customFormat="1" ht="45" customHeight="1">
      <c r="A1092" s="534">
        <v>263</v>
      </c>
      <c r="B1092" s="540" t="s">
        <v>78</v>
      </c>
      <c r="C1092" s="541" t="s">
        <v>29</v>
      </c>
      <c r="D1092" s="542" t="s">
        <v>2024</v>
      </c>
      <c r="E1092" s="535">
        <v>553.92999999999995</v>
      </c>
      <c r="F1092" s="536"/>
      <c r="G1092" s="376">
        <f t="shared" si="288"/>
        <v>0</v>
      </c>
      <c r="H1092" s="526">
        <v>45351</v>
      </c>
      <c r="I1092" s="543">
        <v>44364</v>
      </c>
      <c r="J1092" s="537">
        <v>30</v>
      </c>
      <c r="K1092" s="537">
        <v>4071</v>
      </c>
      <c r="L1092" s="530">
        <f t="shared" si="293"/>
        <v>2255049.0299999998</v>
      </c>
      <c r="M1092" s="537">
        <v>652</v>
      </c>
      <c r="N1092" s="545">
        <v>44356</v>
      </c>
      <c r="O1092" s="95">
        <f t="shared" si="292"/>
        <v>61</v>
      </c>
      <c r="P1092" s="102">
        <f t="shared" si="290"/>
        <v>33789.729999999996</v>
      </c>
      <c r="Q1092" s="538"/>
      <c r="R1092" s="536"/>
      <c r="S1092" s="536"/>
      <c r="T1092" s="536"/>
      <c r="U1092" s="536"/>
      <c r="V1092" s="536"/>
      <c r="W1092" s="539">
        <v>4010</v>
      </c>
      <c r="X1092" s="520">
        <f t="shared" si="291"/>
        <v>2221259.2999999998</v>
      </c>
      <c r="Y1092" s="76">
        <f t="shared" si="289"/>
        <v>0</v>
      </c>
      <c r="Z1092" s="106"/>
      <c r="AA1092" s="106"/>
      <c r="AB1092" s="106"/>
      <c r="AC1092" s="106"/>
      <c r="AD1092" s="106"/>
      <c r="AE1092" s="106"/>
      <c r="AF1092" s="106"/>
      <c r="AG1092" s="106"/>
      <c r="AH1092" s="106"/>
      <c r="AI1092" s="106"/>
      <c r="AJ1092" s="106"/>
      <c r="AK1092" s="106"/>
      <c r="AL1092" s="106"/>
      <c r="AM1092" s="106"/>
    </row>
    <row r="1093" spans="1:39" s="109" customFormat="1" ht="45" customHeight="1">
      <c r="A1093" s="534">
        <v>264</v>
      </c>
      <c r="B1093" s="540" t="s">
        <v>78</v>
      </c>
      <c r="C1093" s="541" t="s">
        <v>29</v>
      </c>
      <c r="D1093" s="542" t="s">
        <v>2025</v>
      </c>
      <c r="E1093" s="535">
        <v>553.92999999999995</v>
      </c>
      <c r="F1093" s="536"/>
      <c r="G1093" s="376">
        <f t="shared" si="288"/>
        <v>0</v>
      </c>
      <c r="H1093" s="526">
        <v>45351</v>
      </c>
      <c r="I1093" s="543">
        <v>44364</v>
      </c>
      <c r="J1093" s="537">
        <v>30</v>
      </c>
      <c r="K1093" s="537">
        <v>9</v>
      </c>
      <c r="L1093" s="530">
        <f t="shared" si="293"/>
        <v>4985.37</v>
      </c>
      <c r="M1093" s="537">
        <v>652</v>
      </c>
      <c r="N1093" s="545">
        <v>44356</v>
      </c>
      <c r="O1093" s="95">
        <f t="shared" si="292"/>
        <v>9</v>
      </c>
      <c r="P1093" s="102">
        <f t="shared" si="290"/>
        <v>4985.37</v>
      </c>
      <c r="Q1093" s="538"/>
      <c r="R1093" s="536"/>
      <c r="S1093" s="536"/>
      <c r="T1093" s="536"/>
      <c r="U1093" s="536"/>
      <c r="V1093" s="536"/>
      <c r="W1093" s="539">
        <v>0</v>
      </c>
      <c r="X1093" s="520">
        <f t="shared" si="291"/>
        <v>0</v>
      </c>
      <c r="Y1093" s="76">
        <f t="shared" si="289"/>
        <v>0</v>
      </c>
      <c r="Z1093" s="106"/>
      <c r="AA1093" s="106"/>
      <c r="AB1093" s="106"/>
      <c r="AC1093" s="106"/>
      <c r="AD1093" s="106"/>
      <c r="AE1093" s="106"/>
      <c r="AF1093" s="106"/>
      <c r="AG1093" s="106"/>
      <c r="AH1093" s="106"/>
      <c r="AI1093" s="106"/>
      <c r="AJ1093" s="106"/>
      <c r="AK1093" s="106"/>
      <c r="AL1093" s="106"/>
      <c r="AM1093" s="106"/>
    </row>
    <row r="1094" spans="1:39" s="109" customFormat="1" ht="45" customHeight="1">
      <c r="A1094" s="534">
        <v>265</v>
      </c>
      <c r="B1094" s="540" t="s">
        <v>298</v>
      </c>
      <c r="C1094" s="541" t="s">
        <v>29</v>
      </c>
      <c r="D1094" s="542" t="s">
        <v>727</v>
      </c>
      <c r="E1094" s="535">
        <v>670.8</v>
      </c>
      <c r="F1094" s="536"/>
      <c r="G1094" s="376">
        <f t="shared" si="288"/>
        <v>0</v>
      </c>
      <c r="H1094" s="526">
        <v>45138</v>
      </c>
      <c r="I1094" s="543">
        <v>44364</v>
      </c>
      <c r="J1094" s="537">
        <v>30</v>
      </c>
      <c r="K1094" s="537">
        <v>3103</v>
      </c>
      <c r="L1094" s="530">
        <f t="shared" si="293"/>
        <v>2081492.4</v>
      </c>
      <c r="M1094" s="537">
        <v>652</v>
      </c>
      <c r="N1094" s="545">
        <v>44356</v>
      </c>
      <c r="O1094" s="95">
        <f t="shared" si="292"/>
        <v>0</v>
      </c>
      <c r="P1094" s="102">
        <f t="shared" si="290"/>
        <v>0</v>
      </c>
      <c r="Q1094" s="538"/>
      <c r="R1094" s="536"/>
      <c r="S1094" s="536"/>
      <c r="T1094" s="536"/>
      <c r="U1094" s="536"/>
      <c r="V1094" s="536"/>
      <c r="W1094" s="539">
        <v>3103</v>
      </c>
      <c r="X1094" s="520">
        <f t="shared" si="291"/>
        <v>2081492.4</v>
      </c>
      <c r="Y1094" s="76">
        <f t="shared" si="289"/>
        <v>0</v>
      </c>
      <c r="Z1094" s="106"/>
      <c r="AA1094" s="106"/>
      <c r="AB1094" s="106"/>
      <c r="AC1094" s="106"/>
      <c r="AD1094" s="106"/>
      <c r="AE1094" s="106"/>
      <c r="AF1094" s="106"/>
      <c r="AG1094" s="106"/>
      <c r="AH1094" s="106"/>
      <c r="AI1094" s="106"/>
      <c r="AJ1094" s="106"/>
      <c r="AK1094" s="106"/>
      <c r="AL1094" s="106"/>
      <c r="AM1094" s="106"/>
    </row>
    <row r="1095" spans="1:39" s="109" customFormat="1" ht="45" customHeight="1">
      <c r="A1095" s="534">
        <v>266</v>
      </c>
      <c r="B1095" s="540" t="s">
        <v>298</v>
      </c>
      <c r="C1095" s="541" t="s">
        <v>29</v>
      </c>
      <c r="D1095" s="542" t="s">
        <v>2026</v>
      </c>
      <c r="E1095" s="535">
        <v>670.8</v>
      </c>
      <c r="F1095" s="536"/>
      <c r="G1095" s="376">
        <f t="shared" si="288"/>
        <v>0</v>
      </c>
      <c r="H1095" s="526">
        <v>45169</v>
      </c>
      <c r="I1095" s="543">
        <v>44364</v>
      </c>
      <c r="J1095" s="537">
        <v>30</v>
      </c>
      <c r="K1095" s="537">
        <v>668</v>
      </c>
      <c r="L1095" s="530">
        <f t="shared" si="293"/>
        <v>448094.39999999997</v>
      </c>
      <c r="M1095" s="537">
        <v>652</v>
      </c>
      <c r="N1095" s="545">
        <v>44356</v>
      </c>
      <c r="O1095" s="95">
        <f t="shared" si="292"/>
        <v>0</v>
      </c>
      <c r="P1095" s="102">
        <f t="shared" si="290"/>
        <v>0</v>
      </c>
      <c r="Q1095" s="538"/>
      <c r="R1095" s="536"/>
      <c r="S1095" s="536"/>
      <c r="T1095" s="536"/>
      <c r="U1095" s="536"/>
      <c r="V1095" s="536"/>
      <c r="W1095" s="539">
        <v>668</v>
      </c>
      <c r="X1095" s="520">
        <f t="shared" si="291"/>
        <v>448094.39999999997</v>
      </c>
      <c r="Y1095" s="76">
        <f t="shared" si="289"/>
        <v>0</v>
      </c>
      <c r="Z1095" s="106"/>
      <c r="AA1095" s="106"/>
      <c r="AB1095" s="106"/>
      <c r="AC1095" s="106"/>
      <c r="AD1095" s="106"/>
      <c r="AE1095" s="106"/>
      <c r="AF1095" s="106"/>
      <c r="AG1095" s="106"/>
      <c r="AH1095" s="106"/>
      <c r="AI1095" s="106"/>
      <c r="AJ1095" s="106"/>
      <c r="AK1095" s="106"/>
      <c r="AL1095" s="106"/>
      <c r="AM1095" s="106"/>
    </row>
    <row r="1096" spans="1:39" s="109" customFormat="1" ht="45" customHeight="1">
      <c r="A1096" s="534">
        <v>267</v>
      </c>
      <c r="B1096" s="540" t="s">
        <v>85</v>
      </c>
      <c r="C1096" s="541" t="s">
        <v>29</v>
      </c>
      <c r="D1096" s="542">
        <v>1000280271</v>
      </c>
      <c r="E1096" s="535">
        <v>262.44</v>
      </c>
      <c r="F1096" s="536"/>
      <c r="G1096" s="376">
        <f t="shared" si="288"/>
        <v>0</v>
      </c>
      <c r="H1096" s="526">
        <v>45260</v>
      </c>
      <c r="I1096" s="543">
        <v>44364</v>
      </c>
      <c r="J1096" s="537">
        <v>30</v>
      </c>
      <c r="K1096" s="537">
        <v>10080</v>
      </c>
      <c r="L1096" s="530">
        <f t="shared" si="293"/>
        <v>2645395.2000000002</v>
      </c>
      <c r="M1096" s="537">
        <v>652</v>
      </c>
      <c r="N1096" s="545">
        <v>44356</v>
      </c>
      <c r="O1096" s="95">
        <f t="shared" si="292"/>
        <v>0</v>
      </c>
      <c r="P1096" s="102">
        <f t="shared" si="290"/>
        <v>0</v>
      </c>
      <c r="Q1096" s="538"/>
      <c r="R1096" s="536"/>
      <c r="S1096" s="536"/>
      <c r="T1096" s="536"/>
      <c r="U1096" s="536"/>
      <c r="V1096" s="536"/>
      <c r="W1096" s="539">
        <v>10080</v>
      </c>
      <c r="X1096" s="520">
        <f t="shared" si="291"/>
        <v>2645395.2000000002</v>
      </c>
      <c r="Y1096" s="76">
        <f t="shared" si="289"/>
        <v>0</v>
      </c>
      <c r="Z1096" s="106"/>
      <c r="AA1096" s="106"/>
      <c r="AB1096" s="106"/>
      <c r="AC1096" s="106"/>
      <c r="AD1096" s="106"/>
      <c r="AE1096" s="106"/>
      <c r="AF1096" s="106"/>
      <c r="AG1096" s="106"/>
      <c r="AH1096" s="106"/>
      <c r="AI1096" s="106"/>
      <c r="AJ1096" s="106"/>
      <c r="AK1096" s="106"/>
      <c r="AL1096" s="106"/>
      <c r="AM1096" s="106"/>
    </row>
    <row r="1097" spans="1:39" s="109" customFormat="1" ht="45" customHeight="1">
      <c r="A1097" s="534">
        <v>268</v>
      </c>
      <c r="B1097" s="540" t="s">
        <v>85</v>
      </c>
      <c r="C1097" s="541" t="s">
        <v>29</v>
      </c>
      <c r="D1097" s="542" t="s">
        <v>2027</v>
      </c>
      <c r="E1097" s="535">
        <v>262.44</v>
      </c>
      <c r="F1097" s="536"/>
      <c r="G1097" s="376">
        <f t="shared" si="288"/>
        <v>0</v>
      </c>
      <c r="H1097" s="526">
        <v>45260</v>
      </c>
      <c r="I1097" s="543">
        <v>44364</v>
      </c>
      <c r="J1097" s="537">
        <v>30</v>
      </c>
      <c r="K1097" s="537">
        <v>1920</v>
      </c>
      <c r="L1097" s="530">
        <f t="shared" si="293"/>
        <v>503884.79999999999</v>
      </c>
      <c r="M1097" s="537">
        <v>652</v>
      </c>
      <c r="N1097" s="545">
        <v>44356</v>
      </c>
      <c r="O1097" s="95">
        <f t="shared" si="292"/>
        <v>800</v>
      </c>
      <c r="P1097" s="102">
        <f t="shared" si="290"/>
        <v>209952</v>
      </c>
      <c r="Q1097" s="538"/>
      <c r="R1097" s="536"/>
      <c r="S1097" s="536"/>
      <c r="T1097" s="536"/>
      <c r="U1097" s="536"/>
      <c r="V1097" s="536"/>
      <c r="W1097" s="539">
        <v>1120</v>
      </c>
      <c r="X1097" s="520">
        <f t="shared" si="291"/>
        <v>293932.79999999999</v>
      </c>
      <c r="Y1097" s="76">
        <f t="shared" si="289"/>
        <v>0</v>
      </c>
      <c r="Z1097" s="106"/>
      <c r="AA1097" s="106"/>
      <c r="AB1097" s="106"/>
      <c r="AC1097" s="106"/>
      <c r="AD1097" s="106"/>
      <c r="AE1097" s="106"/>
      <c r="AF1097" s="106"/>
      <c r="AG1097" s="106"/>
      <c r="AH1097" s="106"/>
      <c r="AI1097" s="106"/>
      <c r="AJ1097" s="106"/>
      <c r="AK1097" s="106"/>
      <c r="AL1097" s="106"/>
      <c r="AM1097" s="106"/>
    </row>
    <row r="1098" spans="1:39" s="109" customFormat="1" ht="45" customHeight="1">
      <c r="A1098" s="534">
        <v>269</v>
      </c>
      <c r="B1098" s="540" t="s">
        <v>308</v>
      </c>
      <c r="C1098" s="541" t="s">
        <v>29</v>
      </c>
      <c r="D1098" s="542" t="s">
        <v>2028</v>
      </c>
      <c r="E1098" s="535">
        <v>107.78</v>
      </c>
      <c r="F1098" s="536"/>
      <c r="G1098" s="376">
        <f t="shared" si="288"/>
        <v>0</v>
      </c>
      <c r="H1098" s="526">
        <v>45046</v>
      </c>
      <c r="I1098" s="543">
        <v>44364</v>
      </c>
      <c r="J1098" s="537">
        <v>30</v>
      </c>
      <c r="K1098" s="537">
        <v>2274</v>
      </c>
      <c r="L1098" s="530">
        <f t="shared" si="293"/>
        <v>245091.72</v>
      </c>
      <c r="M1098" s="537">
        <v>652</v>
      </c>
      <c r="N1098" s="545">
        <v>44356</v>
      </c>
      <c r="O1098" s="95">
        <f t="shared" si="292"/>
        <v>0</v>
      </c>
      <c r="P1098" s="102">
        <f t="shared" si="290"/>
        <v>0</v>
      </c>
      <c r="Q1098" s="538"/>
      <c r="R1098" s="536"/>
      <c r="S1098" s="536"/>
      <c r="T1098" s="536"/>
      <c r="U1098" s="536"/>
      <c r="V1098" s="536"/>
      <c r="W1098" s="539">
        <v>2274</v>
      </c>
      <c r="X1098" s="520">
        <f t="shared" si="291"/>
        <v>245091.72</v>
      </c>
      <c r="Y1098" s="76">
        <f t="shared" si="289"/>
        <v>0</v>
      </c>
      <c r="Z1098" s="106"/>
      <c r="AA1098" s="106"/>
      <c r="AB1098" s="106"/>
      <c r="AC1098" s="106"/>
      <c r="AD1098" s="106"/>
      <c r="AE1098" s="106"/>
      <c r="AF1098" s="106"/>
      <c r="AG1098" s="106"/>
      <c r="AH1098" s="106"/>
      <c r="AI1098" s="106"/>
      <c r="AJ1098" s="106"/>
      <c r="AK1098" s="106"/>
      <c r="AL1098" s="106"/>
      <c r="AM1098" s="106"/>
    </row>
    <row r="1099" spans="1:39" s="109" customFormat="1" ht="45" customHeight="1">
      <c r="A1099" s="534">
        <v>270</v>
      </c>
      <c r="B1099" s="540" t="s">
        <v>308</v>
      </c>
      <c r="C1099" s="541" t="s">
        <v>29</v>
      </c>
      <c r="D1099" s="542" t="s">
        <v>2029</v>
      </c>
      <c r="E1099" s="535">
        <v>107.78</v>
      </c>
      <c r="F1099" s="536"/>
      <c r="G1099" s="376">
        <f t="shared" si="288"/>
        <v>0</v>
      </c>
      <c r="H1099" s="526">
        <v>45046</v>
      </c>
      <c r="I1099" s="543">
        <v>44364</v>
      </c>
      <c r="J1099" s="537">
        <v>30</v>
      </c>
      <c r="K1099" s="537">
        <v>3426</v>
      </c>
      <c r="L1099" s="530">
        <f t="shared" si="293"/>
        <v>369254.28</v>
      </c>
      <c r="M1099" s="537">
        <v>652</v>
      </c>
      <c r="N1099" s="545">
        <v>44356</v>
      </c>
      <c r="O1099" s="95">
        <f t="shared" si="292"/>
        <v>0</v>
      </c>
      <c r="P1099" s="102">
        <f t="shared" si="290"/>
        <v>0</v>
      </c>
      <c r="Q1099" s="538"/>
      <c r="R1099" s="536"/>
      <c r="S1099" s="536"/>
      <c r="T1099" s="536"/>
      <c r="U1099" s="536"/>
      <c r="V1099" s="536"/>
      <c r="W1099" s="539">
        <v>3426</v>
      </c>
      <c r="X1099" s="520">
        <f t="shared" si="291"/>
        <v>369254.28</v>
      </c>
      <c r="Y1099" s="76">
        <f t="shared" si="289"/>
        <v>0</v>
      </c>
      <c r="Z1099" s="106"/>
      <c r="AA1099" s="106"/>
      <c r="AB1099" s="106"/>
      <c r="AC1099" s="106"/>
      <c r="AD1099" s="106"/>
      <c r="AE1099" s="106"/>
      <c r="AF1099" s="106"/>
      <c r="AG1099" s="106"/>
      <c r="AH1099" s="106"/>
      <c r="AI1099" s="106"/>
      <c r="AJ1099" s="106"/>
      <c r="AK1099" s="106"/>
      <c r="AL1099" s="106"/>
      <c r="AM1099" s="106"/>
    </row>
    <row r="1100" spans="1:39" s="109" customFormat="1" ht="45" customHeight="1">
      <c r="A1100" s="534">
        <v>271</v>
      </c>
      <c r="B1100" s="540" t="s">
        <v>308</v>
      </c>
      <c r="C1100" s="541" t="s">
        <v>29</v>
      </c>
      <c r="D1100" s="542" t="s">
        <v>2030</v>
      </c>
      <c r="E1100" s="535">
        <v>107.78</v>
      </c>
      <c r="F1100" s="536"/>
      <c r="G1100" s="376">
        <f t="shared" si="288"/>
        <v>0</v>
      </c>
      <c r="H1100" s="526">
        <v>45046</v>
      </c>
      <c r="I1100" s="543">
        <v>44364</v>
      </c>
      <c r="J1100" s="537">
        <v>30</v>
      </c>
      <c r="K1100" s="537">
        <v>3500</v>
      </c>
      <c r="L1100" s="530">
        <f t="shared" si="293"/>
        <v>377230</v>
      </c>
      <c r="M1100" s="537">
        <v>652</v>
      </c>
      <c r="N1100" s="545">
        <v>44356</v>
      </c>
      <c r="O1100" s="95">
        <f t="shared" si="292"/>
        <v>0</v>
      </c>
      <c r="P1100" s="102">
        <f t="shared" si="290"/>
        <v>0</v>
      </c>
      <c r="Q1100" s="538"/>
      <c r="R1100" s="536"/>
      <c r="S1100" s="536"/>
      <c r="T1100" s="536"/>
      <c r="U1100" s="536"/>
      <c r="V1100" s="536"/>
      <c r="W1100" s="539">
        <v>3500</v>
      </c>
      <c r="X1100" s="520">
        <f t="shared" si="291"/>
        <v>377230</v>
      </c>
      <c r="Y1100" s="76">
        <f t="shared" si="289"/>
        <v>0</v>
      </c>
      <c r="Z1100" s="106"/>
      <c r="AA1100" s="106"/>
      <c r="AB1100" s="106"/>
      <c r="AC1100" s="106"/>
      <c r="AD1100" s="106"/>
      <c r="AE1100" s="106"/>
      <c r="AF1100" s="106"/>
      <c r="AG1100" s="106"/>
      <c r="AH1100" s="106"/>
      <c r="AI1100" s="106"/>
      <c r="AJ1100" s="106"/>
      <c r="AK1100" s="106"/>
      <c r="AL1100" s="106"/>
      <c r="AM1100" s="106"/>
    </row>
    <row r="1101" spans="1:39" s="109" customFormat="1" ht="45" customHeight="1">
      <c r="A1101" s="534">
        <v>272</v>
      </c>
      <c r="B1101" s="540" t="s">
        <v>308</v>
      </c>
      <c r="C1101" s="541" t="s">
        <v>29</v>
      </c>
      <c r="D1101" s="542" t="s">
        <v>2031</v>
      </c>
      <c r="E1101" s="535">
        <v>107.78</v>
      </c>
      <c r="F1101" s="536"/>
      <c r="G1101" s="376">
        <f t="shared" si="288"/>
        <v>0</v>
      </c>
      <c r="H1101" s="526">
        <v>45046</v>
      </c>
      <c r="I1101" s="543">
        <v>44364</v>
      </c>
      <c r="J1101" s="537">
        <v>30</v>
      </c>
      <c r="K1101" s="537">
        <v>2800</v>
      </c>
      <c r="L1101" s="530">
        <f t="shared" si="293"/>
        <v>301784</v>
      </c>
      <c r="M1101" s="537">
        <v>652</v>
      </c>
      <c r="N1101" s="545">
        <v>44356</v>
      </c>
      <c r="O1101" s="95">
        <f t="shared" si="292"/>
        <v>0</v>
      </c>
      <c r="P1101" s="102">
        <f t="shared" si="290"/>
        <v>0</v>
      </c>
      <c r="Q1101" s="538"/>
      <c r="R1101" s="536"/>
      <c r="S1101" s="536"/>
      <c r="T1101" s="536"/>
      <c r="U1101" s="536"/>
      <c r="V1101" s="536"/>
      <c r="W1101" s="539">
        <v>2800</v>
      </c>
      <c r="X1101" s="520">
        <f t="shared" si="291"/>
        <v>301784</v>
      </c>
      <c r="Y1101" s="76">
        <f t="shared" si="289"/>
        <v>0</v>
      </c>
      <c r="Z1101" s="106"/>
      <c r="AA1101" s="106"/>
      <c r="AB1101" s="106"/>
      <c r="AC1101" s="106"/>
      <c r="AD1101" s="106"/>
      <c r="AE1101" s="106"/>
      <c r="AF1101" s="106"/>
      <c r="AG1101" s="106"/>
      <c r="AH1101" s="106"/>
      <c r="AI1101" s="106"/>
      <c r="AJ1101" s="106"/>
      <c r="AK1101" s="106"/>
      <c r="AL1101" s="106"/>
      <c r="AM1101" s="106"/>
    </row>
    <row r="1102" spans="1:39" s="109" customFormat="1" ht="45" customHeight="1">
      <c r="A1102" s="534">
        <v>273</v>
      </c>
      <c r="B1102" s="540" t="s">
        <v>86</v>
      </c>
      <c r="C1102" s="541" t="s">
        <v>29</v>
      </c>
      <c r="D1102" s="542">
        <v>14004</v>
      </c>
      <c r="E1102" s="535">
        <v>46.53</v>
      </c>
      <c r="F1102" s="536"/>
      <c r="G1102" s="376">
        <f t="shared" si="288"/>
        <v>0</v>
      </c>
      <c r="H1102" s="526">
        <v>44923</v>
      </c>
      <c r="I1102" s="543">
        <v>44364</v>
      </c>
      <c r="J1102" s="537">
        <v>30</v>
      </c>
      <c r="K1102" s="537">
        <v>495</v>
      </c>
      <c r="L1102" s="530">
        <f t="shared" si="293"/>
        <v>23032.350000000002</v>
      </c>
      <c r="M1102" s="537">
        <v>652</v>
      </c>
      <c r="N1102" s="545">
        <v>44356</v>
      </c>
      <c r="O1102" s="95">
        <f t="shared" si="292"/>
        <v>0</v>
      </c>
      <c r="P1102" s="102">
        <f t="shared" si="290"/>
        <v>0</v>
      </c>
      <c r="Q1102" s="538"/>
      <c r="R1102" s="536"/>
      <c r="S1102" s="536"/>
      <c r="T1102" s="536"/>
      <c r="U1102" s="536"/>
      <c r="V1102" s="536"/>
      <c r="W1102" s="539">
        <v>495</v>
      </c>
      <c r="X1102" s="520">
        <f t="shared" si="291"/>
        <v>23032.350000000002</v>
      </c>
      <c r="Y1102" s="76">
        <f t="shared" si="289"/>
        <v>0</v>
      </c>
      <c r="Z1102" s="106"/>
      <c r="AA1102" s="106"/>
      <c r="AB1102" s="106"/>
      <c r="AC1102" s="106"/>
      <c r="AD1102" s="106"/>
      <c r="AE1102" s="106"/>
      <c r="AF1102" s="106"/>
      <c r="AG1102" s="106"/>
      <c r="AH1102" s="106"/>
      <c r="AI1102" s="106"/>
      <c r="AJ1102" s="106"/>
      <c r="AK1102" s="106"/>
      <c r="AL1102" s="106"/>
      <c r="AM1102" s="106"/>
    </row>
    <row r="1103" spans="1:39" s="109" customFormat="1" ht="45" customHeight="1">
      <c r="A1103" s="534">
        <v>274</v>
      </c>
      <c r="B1103" s="540" t="s">
        <v>2032</v>
      </c>
      <c r="C1103" s="541" t="s">
        <v>29</v>
      </c>
      <c r="D1103" s="542">
        <v>14010</v>
      </c>
      <c r="E1103" s="535">
        <v>46.53</v>
      </c>
      <c r="F1103" s="536"/>
      <c r="G1103" s="376">
        <f t="shared" ref="G1103:G1122" si="294">F1103*E1103</f>
        <v>0</v>
      </c>
      <c r="H1103" s="526">
        <v>44954</v>
      </c>
      <c r="I1103" s="543">
        <v>44364</v>
      </c>
      <c r="J1103" s="537">
        <v>30</v>
      </c>
      <c r="K1103" s="537">
        <v>825</v>
      </c>
      <c r="L1103" s="530">
        <f t="shared" si="293"/>
        <v>38387.25</v>
      </c>
      <c r="M1103" s="537">
        <v>652</v>
      </c>
      <c r="N1103" s="545">
        <v>44356</v>
      </c>
      <c r="O1103" s="95">
        <f t="shared" si="292"/>
        <v>0</v>
      </c>
      <c r="P1103" s="102">
        <f t="shared" si="290"/>
        <v>0</v>
      </c>
      <c r="Q1103" s="538"/>
      <c r="R1103" s="536"/>
      <c r="S1103" s="536"/>
      <c r="T1103" s="536"/>
      <c r="U1103" s="536"/>
      <c r="V1103" s="536"/>
      <c r="W1103" s="539">
        <v>825</v>
      </c>
      <c r="X1103" s="520">
        <f t="shared" si="291"/>
        <v>38387.25</v>
      </c>
      <c r="Y1103" s="76">
        <f t="shared" ref="Y1103:Y1122" si="295">G1103+L1103-P1103-X1103</f>
        <v>0</v>
      </c>
      <c r="Z1103" s="106"/>
      <c r="AA1103" s="106"/>
      <c r="AB1103" s="106"/>
      <c r="AC1103" s="106"/>
      <c r="AD1103" s="106"/>
      <c r="AE1103" s="106"/>
      <c r="AF1103" s="106"/>
      <c r="AG1103" s="106"/>
      <c r="AH1103" s="106"/>
      <c r="AI1103" s="106"/>
      <c r="AJ1103" s="106"/>
      <c r="AK1103" s="106"/>
      <c r="AL1103" s="106"/>
      <c r="AM1103" s="106"/>
    </row>
    <row r="1104" spans="1:39" s="109" customFormat="1" ht="45" customHeight="1">
      <c r="A1104" s="534">
        <v>275</v>
      </c>
      <c r="B1104" s="540" t="s">
        <v>2032</v>
      </c>
      <c r="C1104" s="541" t="s">
        <v>29</v>
      </c>
      <c r="D1104" s="542">
        <v>2100057</v>
      </c>
      <c r="E1104" s="535">
        <v>46.53</v>
      </c>
      <c r="F1104" s="536"/>
      <c r="G1104" s="376">
        <f t="shared" si="294"/>
        <v>0</v>
      </c>
      <c r="H1104" s="526">
        <v>44957</v>
      </c>
      <c r="I1104" s="543">
        <v>44364</v>
      </c>
      <c r="J1104" s="537">
        <v>30</v>
      </c>
      <c r="K1104" s="537">
        <v>4851</v>
      </c>
      <c r="L1104" s="530">
        <f t="shared" si="293"/>
        <v>225717.03</v>
      </c>
      <c r="M1104" s="537">
        <v>652</v>
      </c>
      <c r="N1104" s="545">
        <v>44356</v>
      </c>
      <c r="O1104" s="95">
        <f t="shared" si="292"/>
        <v>0</v>
      </c>
      <c r="P1104" s="102">
        <f t="shared" si="290"/>
        <v>0</v>
      </c>
      <c r="Q1104" s="538"/>
      <c r="R1104" s="536"/>
      <c r="S1104" s="536"/>
      <c r="T1104" s="536"/>
      <c r="U1104" s="536"/>
      <c r="V1104" s="536"/>
      <c r="W1104" s="539">
        <v>4851</v>
      </c>
      <c r="X1104" s="520">
        <f t="shared" si="291"/>
        <v>225717.03</v>
      </c>
      <c r="Y1104" s="76">
        <f t="shared" si="295"/>
        <v>0</v>
      </c>
      <c r="Z1104" s="106"/>
      <c r="AA1104" s="106"/>
      <c r="AB1104" s="106"/>
      <c r="AC1104" s="106"/>
      <c r="AD1104" s="106"/>
      <c r="AE1104" s="106"/>
      <c r="AF1104" s="106"/>
      <c r="AG1104" s="106"/>
      <c r="AH1104" s="106"/>
      <c r="AI1104" s="106"/>
      <c r="AJ1104" s="106"/>
      <c r="AK1104" s="106"/>
      <c r="AL1104" s="106"/>
      <c r="AM1104" s="106"/>
    </row>
    <row r="1105" spans="1:39" s="109" customFormat="1" ht="45" customHeight="1">
      <c r="A1105" s="534">
        <v>276</v>
      </c>
      <c r="B1105" s="540" t="s">
        <v>312</v>
      </c>
      <c r="C1105" s="541" t="s">
        <v>89</v>
      </c>
      <c r="D1105" s="542" t="s">
        <v>2033</v>
      </c>
      <c r="E1105" s="535">
        <v>33.94</v>
      </c>
      <c r="F1105" s="536"/>
      <c r="G1105" s="376">
        <f t="shared" si="294"/>
        <v>0</v>
      </c>
      <c r="H1105" s="526">
        <v>45016</v>
      </c>
      <c r="I1105" s="543">
        <v>44364</v>
      </c>
      <c r="J1105" s="537">
        <v>30</v>
      </c>
      <c r="K1105" s="537">
        <v>1230</v>
      </c>
      <c r="L1105" s="530">
        <f t="shared" si="293"/>
        <v>41746.199999999997</v>
      </c>
      <c r="M1105" s="537">
        <v>652</v>
      </c>
      <c r="N1105" s="545">
        <v>44356</v>
      </c>
      <c r="O1105" s="95">
        <f t="shared" si="292"/>
        <v>0</v>
      </c>
      <c r="P1105" s="102">
        <f t="shared" ref="P1105:P1122" si="296">O1105*E1105</f>
        <v>0</v>
      </c>
      <c r="Q1105" s="538"/>
      <c r="R1105" s="536"/>
      <c r="S1105" s="536"/>
      <c r="T1105" s="536"/>
      <c r="U1105" s="536"/>
      <c r="V1105" s="536"/>
      <c r="W1105" s="539">
        <v>1230</v>
      </c>
      <c r="X1105" s="520">
        <f t="shared" ref="X1105:X1122" si="297">W1105*E1105</f>
        <v>41746.199999999997</v>
      </c>
      <c r="Y1105" s="76">
        <f t="shared" si="295"/>
        <v>0</v>
      </c>
      <c r="Z1105" s="106"/>
      <c r="AA1105" s="106"/>
      <c r="AB1105" s="106"/>
      <c r="AC1105" s="106"/>
      <c r="AD1105" s="106"/>
      <c r="AE1105" s="106"/>
      <c r="AF1105" s="106"/>
      <c r="AG1105" s="106"/>
      <c r="AH1105" s="106"/>
      <c r="AI1105" s="106"/>
      <c r="AJ1105" s="106"/>
      <c r="AK1105" s="106"/>
      <c r="AL1105" s="106"/>
      <c r="AM1105" s="106"/>
    </row>
    <row r="1106" spans="1:39" s="109" customFormat="1" ht="45" customHeight="1">
      <c r="A1106" s="534">
        <v>277</v>
      </c>
      <c r="B1106" s="540" t="s">
        <v>312</v>
      </c>
      <c r="C1106" s="541" t="s">
        <v>89</v>
      </c>
      <c r="D1106" s="542" t="s">
        <v>2034</v>
      </c>
      <c r="E1106" s="535">
        <v>33.94</v>
      </c>
      <c r="F1106" s="536"/>
      <c r="G1106" s="376">
        <f t="shared" si="294"/>
        <v>0</v>
      </c>
      <c r="H1106" s="526">
        <v>45046</v>
      </c>
      <c r="I1106" s="543">
        <v>44364</v>
      </c>
      <c r="J1106" s="537">
        <v>30</v>
      </c>
      <c r="K1106" s="537">
        <v>2870</v>
      </c>
      <c r="L1106" s="530">
        <f t="shared" si="293"/>
        <v>97407.799999999988</v>
      </c>
      <c r="M1106" s="537">
        <v>652</v>
      </c>
      <c r="N1106" s="545">
        <v>44356</v>
      </c>
      <c r="O1106" s="95">
        <f t="shared" si="292"/>
        <v>0</v>
      </c>
      <c r="P1106" s="102">
        <f t="shared" si="296"/>
        <v>0</v>
      </c>
      <c r="Q1106" s="538"/>
      <c r="R1106" s="536"/>
      <c r="S1106" s="536"/>
      <c r="T1106" s="536"/>
      <c r="U1106" s="536"/>
      <c r="V1106" s="536"/>
      <c r="W1106" s="539">
        <v>2870</v>
      </c>
      <c r="X1106" s="520">
        <f t="shared" si="297"/>
        <v>97407.799999999988</v>
      </c>
      <c r="Y1106" s="76">
        <f t="shared" si="295"/>
        <v>0</v>
      </c>
      <c r="Z1106" s="106"/>
      <c r="AA1106" s="106"/>
      <c r="AB1106" s="106"/>
      <c r="AC1106" s="106"/>
      <c r="AD1106" s="106"/>
      <c r="AE1106" s="106"/>
      <c r="AF1106" s="106"/>
      <c r="AG1106" s="106"/>
      <c r="AH1106" s="106"/>
      <c r="AI1106" s="106"/>
      <c r="AJ1106" s="106"/>
      <c r="AK1106" s="106"/>
      <c r="AL1106" s="106"/>
      <c r="AM1106" s="106"/>
    </row>
    <row r="1107" spans="1:39" s="109" customFormat="1" ht="45" customHeight="1">
      <c r="A1107" s="534">
        <v>278</v>
      </c>
      <c r="B1107" s="540" t="s">
        <v>312</v>
      </c>
      <c r="C1107" s="541" t="s">
        <v>89</v>
      </c>
      <c r="D1107" s="542" t="s">
        <v>2035</v>
      </c>
      <c r="E1107" s="535">
        <v>33.94</v>
      </c>
      <c r="F1107" s="536"/>
      <c r="G1107" s="376">
        <f t="shared" si="294"/>
        <v>0</v>
      </c>
      <c r="H1107" s="526">
        <v>45046</v>
      </c>
      <c r="I1107" s="543">
        <v>44364</v>
      </c>
      <c r="J1107" s="537">
        <v>30</v>
      </c>
      <c r="K1107" s="537">
        <v>4900</v>
      </c>
      <c r="L1107" s="530">
        <f t="shared" si="293"/>
        <v>166306</v>
      </c>
      <c r="M1107" s="537">
        <v>652</v>
      </c>
      <c r="N1107" s="545">
        <v>44356</v>
      </c>
      <c r="O1107" s="95">
        <f t="shared" si="292"/>
        <v>0</v>
      </c>
      <c r="P1107" s="102">
        <f t="shared" si="296"/>
        <v>0</v>
      </c>
      <c r="Q1107" s="538"/>
      <c r="R1107" s="536"/>
      <c r="S1107" s="536"/>
      <c r="T1107" s="536"/>
      <c r="U1107" s="536"/>
      <c r="V1107" s="536"/>
      <c r="W1107" s="539">
        <v>4900</v>
      </c>
      <c r="X1107" s="520">
        <f t="shared" si="297"/>
        <v>166306</v>
      </c>
      <c r="Y1107" s="76">
        <f t="shared" si="295"/>
        <v>0</v>
      </c>
      <c r="Z1107" s="106"/>
      <c r="AA1107" s="106"/>
      <c r="AB1107" s="106"/>
      <c r="AC1107" s="106"/>
      <c r="AD1107" s="106"/>
      <c r="AE1107" s="106"/>
      <c r="AF1107" s="106"/>
      <c r="AG1107" s="106"/>
      <c r="AH1107" s="106"/>
      <c r="AI1107" s="106"/>
      <c r="AJ1107" s="106"/>
      <c r="AK1107" s="106"/>
      <c r="AL1107" s="106"/>
      <c r="AM1107" s="106"/>
    </row>
    <row r="1108" spans="1:39" s="109" customFormat="1" ht="45" customHeight="1">
      <c r="A1108" s="534">
        <v>279</v>
      </c>
      <c r="B1108" s="540" t="s">
        <v>88</v>
      </c>
      <c r="C1108" s="541" t="s">
        <v>89</v>
      </c>
      <c r="D1108" s="542" t="s">
        <v>2036</v>
      </c>
      <c r="E1108" s="535">
        <v>33.94</v>
      </c>
      <c r="F1108" s="536"/>
      <c r="G1108" s="376">
        <f t="shared" si="294"/>
        <v>0</v>
      </c>
      <c r="H1108" s="526">
        <v>45016</v>
      </c>
      <c r="I1108" s="543">
        <v>44364</v>
      </c>
      <c r="J1108" s="537">
        <v>30</v>
      </c>
      <c r="K1108" s="537">
        <v>2890</v>
      </c>
      <c r="L1108" s="530">
        <f t="shared" si="293"/>
        <v>98086.599999999991</v>
      </c>
      <c r="M1108" s="537">
        <v>652</v>
      </c>
      <c r="N1108" s="545">
        <v>44356</v>
      </c>
      <c r="O1108" s="95">
        <f t="shared" si="292"/>
        <v>0</v>
      </c>
      <c r="P1108" s="102">
        <f t="shared" si="296"/>
        <v>0</v>
      </c>
      <c r="Q1108" s="538"/>
      <c r="R1108" s="536"/>
      <c r="S1108" s="536"/>
      <c r="T1108" s="536"/>
      <c r="U1108" s="536"/>
      <c r="V1108" s="536"/>
      <c r="W1108" s="539">
        <v>2890</v>
      </c>
      <c r="X1108" s="520">
        <f t="shared" si="297"/>
        <v>98086.599999999991</v>
      </c>
      <c r="Y1108" s="76">
        <f t="shared" si="295"/>
        <v>0</v>
      </c>
      <c r="Z1108" s="106"/>
      <c r="AA1108" s="106"/>
      <c r="AB1108" s="106"/>
      <c r="AC1108" s="106"/>
      <c r="AD1108" s="106"/>
      <c r="AE1108" s="106"/>
      <c r="AF1108" s="106"/>
      <c r="AG1108" s="106"/>
      <c r="AH1108" s="106"/>
      <c r="AI1108" s="106"/>
      <c r="AJ1108" s="106"/>
      <c r="AK1108" s="106"/>
      <c r="AL1108" s="106"/>
      <c r="AM1108" s="106"/>
    </row>
    <row r="1109" spans="1:39" s="109" customFormat="1" ht="45" customHeight="1">
      <c r="A1109" s="534">
        <v>280</v>
      </c>
      <c r="B1109" s="540" t="s">
        <v>312</v>
      </c>
      <c r="C1109" s="541" t="s">
        <v>89</v>
      </c>
      <c r="D1109" s="542" t="s">
        <v>2037</v>
      </c>
      <c r="E1109" s="535">
        <v>33.94</v>
      </c>
      <c r="F1109" s="536"/>
      <c r="G1109" s="376">
        <f t="shared" si="294"/>
        <v>0</v>
      </c>
      <c r="H1109" s="526">
        <v>45046</v>
      </c>
      <c r="I1109" s="543">
        <v>44364</v>
      </c>
      <c r="J1109" s="537">
        <v>30</v>
      </c>
      <c r="K1109" s="537">
        <v>4860</v>
      </c>
      <c r="L1109" s="530">
        <f t="shared" si="293"/>
        <v>164948.4</v>
      </c>
      <c r="M1109" s="537">
        <v>652</v>
      </c>
      <c r="N1109" s="545">
        <v>44356</v>
      </c>
      <c r="O1109" s="95">
        <f t="shared" si="292"/>
        <v>0</v>
      </c>
      <c r="P1109" s="102">
        <f t="shared" si="296"/>
        <v>0</v>
      </c>
      <c r="Q1109" s="538"/>
      <c r="R1109" s="536"/>
      <c r="S1109" s="536"/>
      <c r="T1109" s="536"/>
      <c r="U1109" s="536"/>
      <c r="V1109" s="536"/>
      <c r="W1109" s="539">
        <v>4860</v>
      </c>
      <c r="X1109" s="520">
        <f t="shared" si="297"/>
        <v>164948.4</v>
      </c>
      <c r="Y1109" s="76">
        <f t="shared" si="295"/>
        <v>0</v>
      </c>
      <c r="Z1109" s="106"/>
      <c r="AA1109" s="106"/>
      <c r="AB1109" s="106"/>
      <c r="AC1109" s="106"/>
      <c r="AD1109" s="106"/>
      <c r="AE1109" s="106"/>
      <c r="AF1109" s="106"/>
      <c r="AG1109" s="106"/>
      <c r="AH1109" s="106"/>
      <c r="AI1109" s="106"/>
      <c r="AJ1109" s="106"/>
      <c r="AK1109" s="106"/>
      <c r="AL1109" s="106"/>
      <c r="AM1109" s="106"/>
    </row>
    <row r="1110" spans="1:39" s="109" customFormat="1" ht="45" customHeight="1">
      <c r="A1110" s="534">
        <v>281</v>
      </c>
      <c r="B1110" s="540" t="s">
        <v>88</v>
      </c>
      <c r="C1110" s="541" t="s">
        <v>89</v>
      </c>
      <c r="D1110" s="542" t="s">
        <v>2038</v>
      </c>
      <c r="E1110" s="535">
        <v>33.94</v>
      </c>
      <c r="F1110" s="536"/>
      <c r="G1110" s="376">
        <f t="shared" si="294"/>
        <v>0</v>
      </c>
      <c r="H1110" s="526">
        <v>45046</v>
      </c>
      <c r="I1110" s="543">
        <v>44364</v>
      </c>
      <c r="J1110" s="537">
        <v>30</v>
      </c>
      <c r="K1110" s="537">
        <v>4930</v>
      </c>
      <c r="L1110" s="530">
        <f t="shared" si="293"/>
        <v>167324.19999999998</v>
      </c>
      <c r="M1110" s="537">
        <v>652</v>
      </c>
      <c r="N1110" s="545">
        <v>44356</v>
      </c>
      <c r="O1110" s="95">
        <f t="shared" si="292"/>
        <v>0</v>
      </c>
      <c r="P1110" s="102">
        <f t="shared" si="296"/>
        <v>0</v>
      </c>
      <c r="Q1110" s="538"/>
      <c r="R1110" s="536"/>
      <c r="S1110" s="536"/>
      <c r="T1110" s="536"/>
      <c r="U1110" s="536"/>
      <c r="V1110" s="536"/>
      <c r="W1110" s="539">
        <v>4930</v>
      </c>
      <c r="X1110" s="520">
        <f t="shared" si="297"/>
        <v>167324.19999999998</v>
      </c>
      <c r="Y1110" s="76">
        <f t="shared" si="295"/>
        <v>0</v>
      </c>
      <c r="Z1110" s="106"/>
      <c r="AA1110" s="106"/>
      <c r="AB1110" s="106"/>
      <c r="AC1110" s="106"/>
      <c r="AD1110" s="106"/>
      <c r="AE1110" s="106"/>
      <c r="AF1110" s="106"/>
      <c r="AG1110" s="106"/>
      <c r="AH1110" s="106"/>
      <c r="AI1110" s="106"/>
      <c r="AJ1110" s="106"/>
      <c r="AK1110" s="106"/>
      <c r="AL1110" s="106"/>
      <c r="AM1110" s="106"/>
    </row>
    <row r="1111" spans="1:39" s="109" customFormat="1" ht="45" customHeight="1">
      <c r="A1111" s="534">
        <v>282</v>
      </c>
      <c r="B1111" s="540" t="s">
        <v>88</v>
      </c>
      <c r="C1111" s="541" t="s">
        <v>89</v>
      </c>
      <c r="D1111" s="542" t="s">
        <v>2039</v>
      </c>
      <c r="E1111" s="535">
        <v>33.94</v>
      </c>
      <c r="F1111" s="536"/>
      <c r="G1111" s="376">
        <f t="shared" si="294"/>
        <v>0</v>
      </c>
      <c r="H1111" s="526">
        <v>45046</v>
      </c>
      <c r="I1111" s="543">
        <v>44364</v>
      </c>
      <c r="J1111" s="537">
        <v>30</v>
      </c>
      <c r="K1111" s="537">
        <v>5330</v>
      </c>
      <c r="L1111" s="530">
        <f t="shared" si="293"/>
        <v>180900.19999999998</v>
      </c>
      <c r="M1111" s="537">
        <v>652</v>
      </c>
      <c r="N1111" s="545">
        <v>44356</v>
      </c>
      <c r="O1111" s="95">
        <f t="shared" si="292"/>
        <v>0</v>
      </c>
      <c r="P1111" s="102">
        <f t="shared" si="296"/>
        <v>0</v>
      </c>
      <c r="Q1111" s="538"/>
      <c r="R1111" s="536"/>
      <c r="S1111" s="536"/>
      <c r="T1111" s="536"/>
      <c r="U1111" s="536"/>
      <c r="V1111" s="536"/>
      <c r="W1111" s="539">
        <v>5330</v>
      </c>
      <c r="X1111" s="520">
        <f t="shared" si="297"/>
        <v>180900.19999999998</v>
      </c>
      <c r="Y1111" s="76">
        <f t="shared" si="295"/>
        <v>0</v>
      </c>
      <c r="Z1111" s="106"/>
      <c r="AA1111" s="106"/>
      <c r="AB1111" s="106"/>
      <c r="AC1111" s="106"/>
      <c r="AD1111" s="106"/>
      <c r="AE1111" s="106"/>
      <c r="AF1111" s="106"/>
      <c r="AG1111" s="106"/>
      <c r="AH1111" s="106"/>
      <c r="AI1111" s="106"/>
      <c r="AJ1111" s="106"/>
      <c r="AK1111" s="106"/>
      <c r="AL1111" s="106"/>
      <c r="AM1111" s="106"/>
    </row>
    <row r="1112" spans="1:39" s="109" customFormat="1" ht="45" customHeight="1">
      <c r="A1112" s="534">
        <v>283</v>
      </c>
      <c r="B1112" s="540" t="s">
        <v>88</v>
      </c>
      <c r="C1112" s="541" t="s">
        <v>89</v>
      </c>
      <c r="D1112" s="542" t="s">
        <v>2040</v>
      </c>
      <c r="E1112" s="535">
        <v>33.94</v>
      </c>
      <c r="F1112" s="536"/>
      <c r="G1112" s="376">
        <f t="shared" si="294"/>
        <v>0</v>
      </c>
      <c r="H1112" s="526">
        <v>45046</v>
      </c>
      <c r="I1112" s="543">
        <v>44364</v>
      </c>
      <c r="J1112" s="537">
        <v>30</v>
      </c>
      <c r="K1112" s="537">
        <v>2990</v>
      </c>
      <c r="L1112" s="530">
        <f t="shared" si="293"/>
        <v>101480.59999999999</v>
      </c>
      <c r="M1112" s="537">
        <v>652</v>
      </c>
      <c r="N1112" s="545">
        <v>44356</v>
      </c>
      <c r="O1112" s="95">
        <f t="shared" si="292"/>
        <v>0</v>
      </c>
      <c r="P1112" s="102">
        <f t="shared" si="296"/>
        <v>0</v>
      </c>
      <c r="Q1112" s="538"/>
      <c r="R1112" s="536"/>
      <c r="S1112" s="536"/>
      <c r="T1112" s="536"/>
      <c r="U1112" s="536"/>
      <c r="V1112" s="536"/>
      <c r="W1112" s="539">
        <v>2990</v>
      </c>
      <c r="X1112" s="520">
        <f t="shared" si="297"/>
        <v>101480.59999999999</v>
      </c>
      <c r="Y1112" s="76">
        <f t="shared" si="295"/>
        <v>0</v>
      </c>
      <c r="Z1112" s="106"/>
      <c r="AA1112" s="106"/>
      <c r="AB1112" s="106"/>
      <c r="AC1112" s="106"/>
      <c r="AD1112" s="106"/>
      <c r="AE1112" s="106"/>
      <c r="AF1112" s="106"/>
      <c r="AG1112" s="106"/>
      <c r="AH1112" s="106"/>
      <c r="AI1112" s="106"/>
      <c r="AJ1112" s="106"/>
      <c r="AK1112" s="106"/>
      <c r="AL1112" s="106"/>
      <c r="AM1112" s="106"/>
    </row>
    <row r="1113" spans="1:39" s="109" customFormat="1" ht="45" customHeight="1">
      <c r="A1113" s="534">
        <v>284</v>
      </c>
      <c r="B1113" s="540" t="s">
        <v>90</v>
      </c>
      <c r="C1113" s="541" t="s">
        <v>89</v>
      </c>
      <c r="D1113" s="542" t="s">
        <v>2041</v>
      </c>
      <c r="E1113" s="535">
        <v>33.94</v>
      </c>
      <c r="F1113" s="536"/>
      <c r="G1113" s="376">
        <f t="shared" si="294"/>
        <v>0</v>
      </c>
      <c r="H1113" s="526">
        <v>45046</v>
      </c>
      <c r="I1113" s="543">
        <v>44364</v>
      </c>
      <c r="J1113" s="537">
        <v>30</v>
      </c>
      <c r="K1113" s="537">
        <v>5200</v>
      </c>
      <c r="L1113" s="530">
        <f t="shared" si="293"/>
        <v>176488</v>
      </c>
      <c r="M1113" s="537">
        <v>652</v>
      </c>
      <c r="N1113" s="545">
        <v>44356</v>
      </c>
      <c r="O1113" s="95">
        <f t="shared" si="292"/>
        <v>0</v>
      </c>
      <c r="P1113" s="102">
        <f t="shared" si="296"/>
        <v>0</v>
      </c>
      <c r="Q1113" s="538"/>
      <c r="R1113" s="536"/>
      <c r="S1113" s="536"/>
      <c r="T1113" s="536"/>
      <c r="U1113" s="536"/>
      <c r="V1113" s="536"/>
      <c r="W1113" s="539">
        <v>5200</v>
      </c>
      <c r="X1113" s="520">
        <f t="shared" si="297"/>
        <v>176488</v>
      </c>
      <c r="Y1113" s="76">
        <f t="shared" si="295"/>
        <v>0</v>
      </c>
      <c r="Z1113" s="106"/>
      <c r="AA1113" s="106"/>
      <c r="AB1113" s="106"/>
      <c r="AC1113" s="106"/>
      <c r="AD1113" s="106"/>
      <c r="AE1113" s="106"/>
      <c r="AF1113" s="106"/>
      <c r="AG1113" s="106"/>
      <c r="AH1113" s="106"/>
      <c r="AI1113" s="106"/>
      <c r="AJ1113" s="106"/>
      <c r="AK1113" s="106"/>
      <c r="AL1113" s="106"/>
      <c r="AM1113" s="106"/>
    </row>
    <row r="1114" spans="1:39" s="109" customFormat="1" ht="45" customHeight="1">
      <c r="A1114" s="534">
        <v>285</v>
      </c>
      <c r="B1114" s="540" t="s">
        <v>163</v>
      </c>
      <c r="C1114" s="541" t="s">
        <v>89</v>
      </c>
      <c r="D1114" s="542" t="s">
        <v>2042</v>
      </c>
      <c r="E1114" s="535">
        <v>33.94</v>
      </c>
      <c r="F1114" s="536"/>
      <c r="G1114" s="376">
        <f t="shared" si="294"/>
        <v>0</v>
      </c>
      <c r="H1114" s="526">
        <v>45046</v>
      </c>
      <c r="I1114" s="543">
        <v>44364</v>
      </c>
      <c r="J1114" s="537">
        <v>30</v>
      </c>
      <c r="K1114" s="537">
        <v>4800</v>
      </c>
      <c r="L1114" s="530">
        <f t="shared" si="293"/>
        <v>162912</v>
      </c>
      <c r="M1114" s="537">
        <v>652</v>
      </c>
      <c r="N1114" s="545">
        <v>44356</v>
      </c>
      <c r="O1114" s="95">
        <f t="shared" si="292"/>
        <v>0</v>
      </c>
      <c r="P1114" s="102">
        <f t="shared" si="296"/>
        <v>0</v>
      </c>
      <c r="Q1114" s="538"/>
      <c r="R1114" s="536"/>
      <c r="S1114" s="536"/>
      <c r="T1114" s="536"/>
      <c r="U1114" s="536"/>
      <c r="V1114" s="536"/>
      <c r="W1114" s="539">
        <v>4800</v>
      </c>
      <c r="X1114" s="520">
        <f t="shared" si="297"/>
        <v>162912</v>
      </c>
      <c r="Y1114" s="76">
        <f t="shared" si="295"/>
        <v>0</v>
      </c>
      <c r="Z1114" s="106"/>
      <c r="AA1114" s="106"/>
      <c r="AB1114" s="106"/>
      <c r="AC1114" s="106"/>
      <c r="AD1114" s="106"/>
      <c r="AE1114" s="106"/>
      <c r="AF1114" s="106"/>
      <c r="AG1114" s="106"/>
      <c r="AH1114" s="106"/>
      <c r="AI1114" s="106"/>
      <c r="AJ1114" s="106"/>
      <c r="AK1114" s="106"/>
      <c r="AL1114" s="106"/>
      <c r="AM1114" s="106"/>
    </row>
    <row r="1115" spans="1:39" s="109" customFormat="1" ht="45" customHeight="1">
      <c r="A1115" s="534">
        <v>286</v>
      </c>
      <c r="B1115" s="540" t="s">
        <v>163</v>
      </c>
      <c r="C1115" s="541" t="s">
        <v>89</v>
      </c>
      <c r="D1115" s="542" t="s">
        <v>2043</v>
      </c>
      <c r="E1115" s="535">
        <v>33.94</v>
      </c>
      <c r="F1115" s="536"/>
      <c r="G1115" s="376">
        <f t="shared" si="294"/>
        <v>0</v>
      </c>
      <c r="H1115" s="526">
        <v>45046</v>
      </c>
      <c r="I1115" s="543">
        <v>44364</v>
      </c>
      <c r="J1115" s="537">
        <v>30</v>
      </c>
      <c r="K1115" s="537">
        <v>4800</v>
      </c>
      <c r="L1115" s="530">
        <f t="shared" si="293"/>
        <v>162912</v>
      </c>
      <c r="M1115" s="537">
        <v>652</v>
      </c>
      <c r="N1115" s="545">
        <v>44356</v>
      </c>
      <c r="O1115" s="95">
        <f t="shared" si="292"/>
        <v>0</v>
      </c>
      <c r="P1115" s="102">
        <f t="shared" si="296"/>
        <v>0</v>
      </c>
      <c r="Q1115" s="538"/>
      <c r="R1115" s="536"/>
      <c r="S1115" s="536"/>
      <c r="T1115" s="536"/>
      <c r="U1115" s="536"/>
      <c r="V1115" s="536"/>
      <c r="W1115" s="539">
        <v>4800</v>
      </c>
      <c r="X1115" s="520">
        <f t="shared" si="297"/>
        <v>162912</v>
      </c>
      <c r="Y1115" s="76">
        <f t="shared" si="295"/>
        <v>0</v>
      </c>
      <c r="Z1115" s="106"/>
      <c r="AA1115" s="106"/>
      <c r="AB1115" s="106"/>
      <c r="AC1115" s="106"/>
      <c r="AD1115" s="106"/>
      <c r="AE1115" s="106"/>
      <c r="AF1115" s="106"/>
      <c r="AG1115" s="106"/>
      <c r="AH1115" s="106"/>
      <c r="AI1115" s="106"/>
      <c r="AJ1115" s="106"/>
      <c r="AK1115" s="106"/>
      <c r="AL1115" s="106"/>
      <c r="AM1115" s="106"/>
    </row>
    <row r="1116" spans="1:39" s="109" customFormat="1" ht="45" customHeight="1">
      <c r="A1116" s="534">
        <v>287</v>
      </c>
      <c r="B1116" s="540" t="s">
        <v>163</v>
      </c>
      <c r="C1116" s="541" t="s">
        <v>89</v>
      </c>
      <c r="D1116" s="542" t="s">
        <v>2044</v>
      </c>
      <c r="E1116" s="535">
        <v>33.94</v>
      </c>
      <c r="F1116" s="536"/>
      <c r="G1116" s="376">
        <f t="shared" si="294"/>
        <v>0</v>
      </c>
      <c r="H1116" s="526">
        <v>45046</v>
      </c>
      <c r="I1116" s="543">
        <v>44364</v>
      </c>
      <c r="J1116" s="537">
        <v>30</v>
      </c>
      <c r="K1116" s="537">
        <v>4800</v>
      </c>
      <c r="L1116" s="530">
        <f t="shared" si="293"/>
        <v>162912</v>
      </c>
      <c r="M1116" s="537">
        <v>652</v>
      </c>
      <c r="N1116" s="545">
        <v>44356</v>
      </c>
      <c r="O1116" s="95">
        <f t="shared" si="292"/>
        <v>0</v>
      </c>
      <c r="P1116" s="102">
        <f t="shared" si="296"/>
        <v>0</v>
      </c>
      <c r="Q1116" s="538"/>
      <c r="R1116" s="536"/>
      <c r="S1116" s="536"/>
      <c r="T1116" s="536"/>
      <c r="U1116" s="536"/>
      <c r="V1116" s="536"/>
      <c r="W1116" s="539">
        <v>4800</v>
      </c>
      <c r="X1116" s="520">
        <f t="shared" si="297"/>
        <v>162912</v>
      </c>
      <c r="Y1116" s="76">
        <f t="shared" si="295"/>
        <v>0</v>
      </c>
      <c r="Z1116" s="106"/>
      <c r="AA1116" s="106"/>
      <c r="AB1116" s="106"/>
      <c r="AC1116" s="106"/>
      <c r="AD1116" s="106"/>
      <c r="AE1116" s="106"/>
      <c r="AF1116" s="106"/>
      <c r="AG1116" s="106"/>
      <c r="AH1116" s="106"/>
      <c r="AI1116" s="106"/>
      <c r="AJ1116" s="106"/>
      <c r="AK1116" s="106"/>
      <c r="AL1116" s="106"/>
      <c r="AM1116" s="106"/>
    </row>
    <row r="1117" spans="1:39" s="109" customFormat="1" ht="45" customHeight="1">
      <c r="A1117" s="534">
        <v>288</v>
      </c>
      <c r="B1117" s="540" t="s">
        <v>99</v>
      </c>
      <c r="C1117" s="523" t="s">
        <v>27</v>
      </c>
      <c r="D1117" s="542" t="s">
        <v>2045</v>
      </c>
      <c r="E1117" s="535">
        <v>2332.9299999999998</v>
      </c>
      <c r="F1117" s="536"/>
      <c r="G1117" s="376">
        <f t="shared" si="294"/>
        <v>0</v>
      </c>
      <c r="H1117" s="526">
        <v>44896</v>
      </c>
      <c r="I1117" s="543">
        <v>44364</v>
      </c>
      <c r="J1117" s="537">
        <v>30</v>
      </c>
      <c r="K1117" s="537">
        <v>131</v>
      </c>
      <c r="L1117" s="530">
        <f t="shared" si="293"/>
        <v>305613.82999999996</v>
      </c>
      <c r="M1117" s="537">
        <v>652</v>
      </c>
      <c r="N1117" s="545">
        <v>44356</v>
      </c>
      <c r="O1117" s="95">
        <f t="shared" si="292"/>
        <v>0</v>
      </c>
      <c r="P1117" s="102">
        <f t="shared" si="296"/>
        <v>0</v>
      </c>
      <c r="Q1117" s="538"/>
      <c r="R1117" s="536"/>
      <c r="S1117" s="536"/>
      <c r="T1117" s="536"/>
      <c r="U1117" s="536"/>
      <c r="V1117" s="536"/>
      <c r="W1117" s="539">
        <v>131</v>
      </c>
      <c r="X1117" s="520">
        <f t="shared" si="297"/>
        <v>305613.82999999996</v>
      </c>
      <c r="Y1117" s="76">
        <f t="shared" si="295"/>
        <v>0</v>
      </c>
      <c r="Z1117" s="106"/>
      <c r="AA1117" s="106"/>
      <c r="AB1117" s="106"/>
      <c r="AC1117" s="106"/>
      <c r="AD1117" s="106"/>
      <c r="AE1117" s="106"/>
      <c r="AF1117" s="106"/>
      <c r="AG1117" s="106"/>
      <c r="AH1117" s="106"/>
      <c r="AI1117" s="106"/>
      <c r="AJ1117" s="106"/>
      <c r="AK1117" s="106"/>
      <c r="AL1117" s="106"/>
      <c r="AM1117" s="106"/>
    </row>
    <row r="1118" spans="1:39" s="109" customFormat="1" ht="45" customHeight="1">
      <c r="A1118" s="534">
        <v>289</v>
      </c>
      <c r="B1118" s="540" t="s">
        <v>99</v>
      </c>
      <c r="C1118" s="523" t="s">
        <v>27</v>
      </c>
      <c r="D1118" s="542" t="s">
        <v>2046</v>
      </c>
      <c r="E1118" s="535">
        <v>2332.9299999999998</v>
      </c>
      <c r="F1118" s="536"/>
      <c r="G1118" s="376">
        <f t="shared" si="294"/>
        <v>0</v>
      </c>
      <c r="H1118" s="526">
        <v>44927</v>
      </c>
      <c r="I1118" s="543">
        <v>44364</v>
      </c>
      <c r="J1118" s="537">
        <v>30</v>
      </c>
      <c r="K1118" s="537">
        <v>29</v>
      </c>
      <c r="L1118" s="530">
        <f t="shared" si="293"/>
        <v>67654.97</v>
      </c>
      <c r="M1118" s="537">
        <v>652</v>
      </c>
      <c r="N1118" s="545">
        <v>44356</v>
      </c>
      <c r="O1118" s="95">
        <f t="shared" si="292"/>
        <v>0</v>
      </c>
      <c r="P1118" s="102">
        <f t="shared" si="296"/>
        <v>0</v>
      </c>
      <c r="Q1118" s="538"/>
      <c r="R1118" s="536"/>
      <c r="S1118" s="536"/>
      <c r="T1118" s="536"/>
      <c r="U1118" s="536"/>
      <c r="V1118" s="536"/>
      <c r="W1118" s="539">
        <v>29</v>
      </c>
      <c r="X1118" s="520">
        <f t="shared" si="297"/>
        <v>67654.97</v>
      </c>
      <c r="Y1118" s="76">
        <f t="shared" si="295"/>
        <v>0</v>
      </c>
      <c r="Z1118" s="106"/>
      <c r="AA1118" s="106"/>
      <c r="AB1118" s="106"/>
      <c r="AC1118" s="106"/>
      <c r="AD1118" s="106"/>
      <c r="AE1118" s="106"/>
      <c r="AF1118" s="106"/>
      <c r="AG1118" s="106"/>
      <c r="AH1118" s="106"/>
      <c r="AI1118" s="106"/>
      <c r="AJ1118" s="106"/>
      <c r="AK1118" s="106"/>
      <c r="AL1118" s="106"/>
      <c r="AM1118" s="106"/>
    </row>
    <row r="1119" spans="1:39" s="69" customFormat="1" ht="53.25" customHeight="1">
      <c r="A1119" s="534">
        <v>290</v>
      </c>
      <c r="B1119" s="540" t="s">
        <v>2050</v>
      </c>
      <c r="C1119" s="541" t="s">
        <v>1189</v>
      </c>
      <c r="D1119" s="542" t="s">
        <v>2047</v>
      </c>
      <c r="E1119" s="535">
        <v>67.73</v>
      </c>
      <c r="F1119" s="536"/>
      <c r="G1119" s="376">
        <f t="shared" si="294"/>
        <v>0</v>
      </c>
      <c r="H1119" s="526">
        <v>44713</v>
      </c>
      <c r="I1119" s="543">
        <v>44349</v>
      </c>
      <c r="J1119" s="544" t="s">
        <v>2053</v>
      </c>
      <c r="K1119" s="537">
        <v>480</v>
      </c>
      <c r="L1119" s="530">
        <f t="shared" si="293"/>
        <v>32510.400000000001</v>
      </c>
      <c r="M1119" s="537">
        <v>559</v>
      </c>
      <c r="N1119" s="545">
        <v>44336</v>
      </c>
      <c r="O1119" s="95">
        <f t="shared" si="292"/>
        <v>480</v>
      </c>
      <c r="P1119" s="102">
        <f t="shared" si="296"/>
        <v>32510.400000000001</v>
      </c>
      <c r="Q1119" s="538"/>
      <c r="R1119" s="536"/>
      <c r="S1119" s="536"/>
      <c r="T1119" s="536"/>
      <c r="U1119" s="536"/>
      <c r="V1119" s="536"/>
      <c r="W1119" s="539">
        <v>0</v>
      </c>
      <c r="X1119" s="520">
        <f t="shared" si="297"/>
        <v>0</v>
      </c>
      <c r="Y1119" s="76">
        <f t="shared" si="295"/>
        <v>0</v>
      </c>
      <c r="Z1119" s="106"/>
      <c r="AA1119" s="106"/>
      <c r="AB1119" s="106"/>
      <c r="AC1119" s="106"/>
      <c r="AD1119" s="106"/>
      <c r="AE1119" s="106"/>
      <c r="AF1119" s="106"/>
      <c r="AG1119" s="106"/>
      <c r="AH1119" s="106"/>
      <c r="AI1119" s="106"/>
      <c r="AJ1119" s="106"/>
      <c r="AK1119" s="106"/>
      <c r="AL1119" s="106"/>
      <c r="AM1119" s="106"/>
    </row>
    <row r="1120" spans="1:39" s="69" customFormat="1" ht="48.75" customHeight="1">
      <c r="A1120" s="521">
        <v>291</v>
      </c>
      <c r="B1120" s="540" t="s">
        <v>2051</v>
      </c>
      <c r="C1120" s="541" t="s">
        <v>1189</v>
      </c>
      <c r="D1120" s="542" t="s">
        <v>2048</v>
      </c>
      <c r="E1120" s="535">
        <v>77.41</v>
      </c>
      <c r="F1120" s="366"/>
      <c r="G1120" s="376">
        <f t="shared" si="294"/>
        <v>0</v>
      </c>
      <c r="H1120" s="526">
        <v>44743</v>
      </c>
      <c r="I1120" s="543">
        <v>44349</v>
      </c>
      <c r="J1120" s="544" t="s">
        <v>2053</v>
      </c>
      <c r="K1120" s="529">
        <v>21900</v>
      </c>
      <c r="L1120" s="530">
        <f t="shared" si="293"/>
        <v>1695279</v>
      </c>
      <c r="M1120" s="537">
        <v>559</v>
      </c>
      <c r="N1120" s="545">
        <v>44336</v>
      </c>
      <c r="O1120" s="95">
        <f t="shared" si="292"/>
        <v>3660</v>
      </c>
      <c r="P1120" s="102">
        <f t="shared" si="296"/>
        <v>283320.59999999998</v>
      </c>
      <c r="Q1120" s="532"/>
      <c r="R1120" s="366"/>
      <c r="S1120" s="366"/>
      <c r="T1120" s="366"/>
      <c r="U1120" s="366"/>
      <c r="V1120" s="366"/>
      <c r="W1120" s="533">
        <v>18240</v>
      </c>
      <c r="X1120" s="520">
        <f t="shared" si="297"/>
        <v>1411958.4</v>
      </c>
      <c r="Y1120" s="76">
        <f t="shared" si="295"/>
        <v>0</v>
      </c>
      <c r="Z1120" s="106"/>
      <c r="AA1120" s="106"/>
      <c r="AB1120" s="106"/>
      <c r="AC1120" s="106"/>
      <c r="AD1120" s="106"/>
      <c r="AE1120" s="106"/>
      <c r="AF1120" s="106"/>
      <c r="AG1120" s="106"/>
      <c r="AH1120" s="106"/>
      <c r="AI1120" s="106"/>
      <c r="AJ1120" s="106"/>
      <c r="AK1120" s="106"/>
      <c r="AL1120" s="106"/>
      <c r="AM1120" s="106"/>
    </row>
    <row r="1121" spans="1:39" s="69" customFormat="1" ht="44.25" customHeight="1">
      <c r="A1121" s="521">
        <v>292</v>
      </c>
      <c r="B1121" s="522" t="s">
        <v>1900</v>
      </c>
      <c r="C1121" s="541" t="s">
        <v>1189</v>
      </c>
      <c r="D1121" s="524">
        <v>2015394</v>
      </c>
      <c r="E1121" s="525">
        <v>11.73</v>
      </c>
      <c r="F1121" s="366"/>
      <c r="G1121" s="376">
        <f t="shared" si="294"/>
        <v>0</v>
      </c>
      <c r="H1121" s="526">
        <v>45931</v>
      </c>
      <c r="I1121" s="543">
        <v>44354</v>
      </c>
      <c r="J1121" s="544" t="s">
        <v>2018</v>
      </c>
      <c r="K1121" s="529">
        <v>100</v>
      </c>
      <c r="L1121" s="530">
        <f t="shared" si="293"/>
        <v>1173</v>
      </c>
      <c r="M1121" s="537">
        <v>559</v>
      </c>
      <c r="N1121" s="545">
        <v>44336</v>
      </c>
      <c r="O1121" s="95">
        <f t="shared" si="292"/>
        <v>0</v>
      </c>
      <c r="P1121" s="102">
        <f t="shared" si="296"/>
        <v>0</v>
      </c>
      <c r="Q1121" s="532"/>
      <c r="R1121" s="366"/>
      <c r="S1121" s="366"/>
      <c r="T1121" s="366"/>
      <c r="U1121" s="366"/>
      <c r="V1121" s="366"/>
      <c r="W1121" s="533">
        <v>100</v>
      </c>
      <c r="X1121" s="520">
        <f t="shared" si="297"/>
        <v>1173</v>
      </c>
      <c r="Y1121" s="76">
        <f t="shared" si="295"/>
        <v>0</v>
      </c>
      <c r="Z1121" s="106"/>
      <c r="AA1121" s="106"/>
      <c r="AB1121" s="106"/>
      <c r="AC1121" s="106"/>
      <c r="AD1121" s="106"/>
      <c r="AE1121" s="106"/>
      <c r="AF1121" s="106"/>
      <c r="AG1121" s="106"/>
      <c r="AH1121" s="106"/>
      <c r="AI1121" s="106"/>
      <c r="AJ1121" s="106"/>
      <c r="AK1121" s="106"/>
      <c r="AL1121" s="106"/>
      <c r="AM1121" s="106"/>
    </row>
    <row r="1122" spans="1:39" s="69" customFormat="1" ht="60.75" customHeight="1">
      <c r="A1122" s="521">
        <v>293</v>
      </c>
      <c r="B1122" s="522" t="s">
        <v>2052</v>
      </c>
      <c r="C1122" s="541" t="s">
        <v>1189</v>
      </c>
      <c r="D1122" s="524" t="s">
        <v>2049</v>
      </c>
      <c r="E1122" s="525">
        <v>10.35</v>
      </c>
      <c r="F1122" s="366"/>
      <c r="G1122" s="376">
        <f t="shared" si="294"/>
        <v>0</v>
      </c>
      <c r="H1122" s="526">
        <v>45078</v>
      </c>
      <c r="I1122" s="543">
        <v>44364</v>
      </c>
      <c r="J1122" s="544" t="s">
        <v>2054</v>
      </c>
      <c r="K1122" s="529">
        <v>2520</v>
      </c>
      <c r="L1122" s="530">
        <f t="shared" si="293"/>
        <v>26082</v>
      </c>
      <c r="M1122" s="537">
        <v>746</v>
      </c>
      <c r="N1122" s="545">
        <v>44372</v>
      </c>
      <c r="O1122" s="95">
        <f t="shared" si="292"/>
        <v>2320</v>
      </c>
      <c r="P1122" s="102">
        <f t="shared" si="296"/>
        <v>24012</v>
      </c>
      <c r="Q1122" s="532"/>
      <c r="R1122" s="366"/>
      <c r="S1122" s="366"/>
      <c r="T1122" s="366"/>
      <c r="U1122" s="366"/>
      <c r="V1122" s="366"/>
      <c r="W1122" s="533">
        <v>200</v>
      </c>
      <c r="X1122" s="520">
        <f t="shared" si="297"/>
        <v>2070</v>
      </c>
      <c r="Y1122" s="76">
        <f t="shared" si="295"/>
        <v>0</v>
      </c>
      <c r="Z1122" s="106"/>
      <c r="AA1122" s="106"/>
      <c r="AB1122" s="106"/>
      <c r="AC1122" s="106"/>
      <c r="AD1122" s="106"/>
      <c r="AE1122" s="106"/>
      <c r="AF1122" s="106"/>
      <c r="AG1122" s="106"/>
      <c r="AH1122" s="106"/>
      <c r="AI1122" s="106"/>
      <c r="AJ1122" s="106"/>
      <c r="AK1122" s="106"/>
      <c r="AL1122" s="106"/>
      <c r="AM1122" s="106"/>
    </row>
    <row r="1123" spans="1:39" s="30" customFormat="1" ht="18" customHeight="1">
      <c r="A1123" s="284"/>
      <c r="B1123" s="167" t="s">
        <v>33</v>
      </c>
      <c r="C1123" s="546"/>
      <c r="D1123" s="81"/>
      <c r="E1123" s="81"/>
      <c r="F1123" s="547"/>
      <c r="G1123" s="168">
        <f>SUM(G830:G1083)</f>
        <v>86053240.810000002</v>
      </c>
      <c r="H1123" s="219"/>
      <c r="I1123" s="219"/>
      <c r="J1123" s="81"/>
      <c r="K1123" s="168"/>
      <c r="L1123" s="168">
        <f>SUM(L830:L1122)</f>
        <v>22380873.939999998</v>
      </c>
      <c r="M1123" s="79"/>
      <c r="N1123" s="219"/>
      <c r="O1123" s="18"/>
      <c r="P1123" s="168">
        <f>SUM(P830:P1122)</f>
        <v>19027556.140000001</v>
      </c>
      <c r="Q1123" s="302"/>
      <c r="R1123" s="79"/>
      <c r="S1123" s="79"/>
      <c r="T1123" s="79"/>
      <c r="U1123" s="79"/>
      <c r="V1123" s="79"/>
      <c r="W1123" s="547"/>
      <c r="X1123" s="168">
        <f>SUM(X830:X1122)</f>
        <v>89406558.610000029</v>
      </c>
      <c r="Y1123" s="37">
        <f t="shared" ref="Y1123:Y1135" si="298">G1123+L1123-P1123-X1123</f>
        <v>0</v>
      </c>
    </row>
    <row r="1124" spans="1:39" s="30" customFormat="1" ht="35.25" customHeight="1">
      <c r="A1124" s="770" t="s">
        <v>1213</v>
      </c>
      <c r="B1124" s="771"/>
      <c r="C1124" s="771"/>
      <c r="D1124" s="771"/>
      <c r="E1124" s="771"/>
      <c r="F1124" s="771"/>
      <c r="G1124" s="771"/>
      <c r="H1124" s="771"/>
      <c r="I1124" s="771"/>
      <c r="J1124" s="771"/>
      <c r="K1124" s="771"/>
      <c r="L1124" s="771"/>
      <c r="M1124" s="771"/>
      <c r="N1124" s="771"/>
      <c r="O1124" s="771"/>
      <c r="P1124" s="771"/>
      <c r="Q1124" s="771"/>
      <c r="R1124" s="771"/>
      <c r="S1124" s="771"/>
      <c r="T1124" s="771"/>
      <c r="U1124" s="771"/>
      <c r="V1124" s="771"/>
      <c r="W1124" s="771"/>
      <c r="X1124" s="772"/>
      <c r="Y1124" s="37">
        <f t="shared" si="298"/>
        <v>0</v>
      </c>
    </row>
    <row r="1125" spans="1:39" s="30" customFormat="1" ht="32.25" customHeight="1">
      <c r="A1125" s="548"/>
      <c r="B1125" s="199" t="s">
        <v>2071</v>
      </c>
      <c r="C1125" s="71" t="s">
        <v>38</v>
      </c>
      <c r="D1125" s="73" t="s">
        <v>1214</v>
      </c>
      <c r="E1125" s="72">
        <v>1.65</v>
      </c>
      <c r="F1125" s="549">
        <v>18000</v>
      </c>
      <c r="G1125" s="81">
        <f t="shared" ref="G1125:G1133" si="299">E1125*F1125</f>
        <v>29700</v>
      </c>
      <c r="H1125" s="201">
        <v>44866</v>
      </c>
      <c r="I1125" s="201"/>
      <c r="J1125" s="202"/>
      <c r="K1125" s="203"/>
      <c r="L1125" s="203"/>
      <c r="M1125" s="204">
        <v>1445</v>
      </c>
      <c r="N1125" s="201">
        <v>44188</v>
      </c>
      <c r="O1125" s="80">
        <f t="shared" ref="O1125:O1133" si="300">F1125+K1125-W1125</f>
        <v>750</v>
      </c>
      <c r="P1125" s="81">
        <f t="shared" ref="P1125:P1133" si="301">O1125*E1125</f>
        <v>1237.5</v>
      </c>
      <c r="Q1125" s="205"/>
      <c r="R1125" s="204"/>
      <c r="S1125" s="204"/>
      <c r="T1125" s="204"/>
      <c r="U1125" s="204"/>
      <c r="V1125" s="204"/>
      <c r="W1125" s="549">
        <v>17250</v>
      </c>
      <c r="X1125" s="202">
        <f t="shared" ref="X1125:X1133" si="302">W1125*E1125</f>
        <v>28462.5</v>
      </c>
      <c r="Y1125" s="37">
        <f t="shared" si="298"/>
        <v>0</v>
      </c>
    </row>
    <row r="1126" spans="1:39" s="30" customFormat="1" ht="32.25" customHeight="1">
      <c r="A1126" s="548">
        <v>2</v>
      </c>
      <c r="B1126" s="199" t="s">
        <v>1215</v>
      </c>
      <c r="C1126" s="71" t="s">
        <v>38</v>
      </c>
      <c r="D1126" s="73"/>
      <c r="E1126" s="72">
        <v>0</v>
      </c>
      <c r="F1126" s="549">
        <v>24</v>
      </c>
      <c r="G1126" s="81">
        <f t="shared" si="299"/>
        <v>0</v>
      </c>
      <c r="H1126" s="201">
        <v>44866</v>
      </c>
      <c r="I1126" s="201"/>
      <c r="J1126" s="202"/>
      <c r="K1126" s="203"/>
      <c r="L1126" s="203"/>
      <c r="M1126" s="204">
        <v>1445</v>
      </c>
      <c r="N1126" s="201">
        <v>44188</v>
      </c>
      <c r="O1126" s="80">
        <f t="shared" si="300"/>
        <v>1</v>
      </c>
      <c r="P1126" s="81">
        <f t="shared" si="301"/>
        <v>0</v>
      </c>
      <c r="Q1126" s="205"/>
      <c r="R1126" s="204"/>
      <c r="S1126" s="204"/>
      <c r="T1126" s="204"/>
      <c r="U1126" s="204"/>
      <c r="V1126" s="204"/>
      <c r="W1126" s="549">
        <v>23</v>
      </c>
      <c r="X1126" s="202">
        <f t="shared" si="302"/>
        <v>0</v>
      </c>
      <c r="Y1126" s="37">
        <f t="shared" si="298"/>
        <v>0</v>
      </c>
    </row>
    <row r="1127" spans="1:39" s="30" customFormat="1" ht="32.25" customHeight="1">
      <c r="A1127" s="548">
        <v>3</v>
      </c>
      <c r="B1127" s="550" t="s">
        <v>1831</v>
      </c>
      <c r="C1127" s="551" t="s">
        <v>29</v>
      </c>
      <c r="D1127" s="552" t="s">
        <v>1824</v>
      </c>
      <c r="E1127" s="553">
        <v>69.44</v>
      </c>
      <c r="F1127" s="554">
        <v>131</v>
      </c>
      <c r="G1127" s="555">
        <f>E1127*F1127</f>
        <v>9096.64</v>
      </c>
      <c r="H1127" s="556" t="s">
        <v>1825</v>
      </c>
      <c r="I1127" s="556">
        <v>44322</v>
      </c>
      <c r="J1127" s="557" t="s">
        <v>1826</v>
      </c>
      <c r="K1127" s="554">
        <v>133</v>
      </c>
      <c r="L1127" s="555"/>
      <c r="M1127" s="552">
        <v>505</v>
      </c>
      <c r="N1127" s="556">
        <v>44316</v>
      </c>
      <c r="O1127" s="80">
        <v>58</v>
      </c>
      <c r="P1127" s="81">
        <f t="shared" ref="P1127:P1131" si="303">O1127*E1127</f>
        <v>4027.52</v>
      </c>
      <c r="Q1127" s="781" t="s">
        <v>1967</v>
      </c>
      <c r="R1127" s="782"/>
      <c r="S1127" s="782"/>
      <c r="T1127" s="783"/>
      <c r="U1127" s="83">
        <v>60</v>
      </c>
      <c r="V1127" s="83">
        <v>4166.3999999999996</v>
      </c>
      <c r="W1127" s="558">
        <v>13</v>
      </c>
      <c r="X1127" s="202">
        <f t="shared" si="302"/>
        <v>902.72</v>
      </c>
      <c r="Y1127" s="37">
        <f>G1127+L1127-P1127-V1127-X1127</f>
        <v>0</v>
      </c>
    </row>
    <row r="1128" spans="1:39" s="30" customFormat="1" ht="32.25" customHeight="1">
      <c r="A1128" s="548">
        <v>4</v>
      </c>
      <c r="B1128" s="550" t="s">
        <v>1831</v>
      </c>
      <c r="C1128" s="551" t="s">
        <v>29</v>
      </c>
      <c r="D1128" s="552" t="s">
        <v>1827</v>
      </c>
      <c r="E1128" s="553">
        <v>69.44</v>
      </c>
      <c r="F1128" s="554">
        <v>800</v>
      </c>
      <c r="G1128" s="555">
        <f>E1128*F1128</f>
        <v>55552</v>
      </c>
      <c r="H1128" s="556">
        <v>44867</v>
      </c>
      <c r="I1128" s="556">
        <v>44322</v>
      </c>
      <c r="J1128" s="557" t="s">
        <v>1826</v>
      </c>
      <c r="K1128" s="554">
        <v>800</v>
      </c>
      <c r="L1128" s="555"/>
      <c r="M1128" s="552">
        <v>505</v>
      </c>
      <c r="N1128" s="556">
        <v>44316</v>
      </c>
      <c r="O1128" s="80">
        <v>16</v>
      </c>
      <c r="P1128" s="81">
        <f t="shared" si="303"/>
        <v>1111.04</v>
      </c>
      <c r="Q1128" s="784"/>
      <c r="R1128" s="785"/>
      <c r="S1128" s="785"/>
      <c r="T1128" s="786"/>
      <c r="U1128" s="83">
        <v>300</v>
      </c>
      <c r="V1128" s="83">
        <v>20832</v>
      </c>
      <c r="W1128" s="558">
        <v>484</v>
      </c>
      <c r="X1128" s="202">
        <f t="shared" si="302"/>
        <v>33608.959999999999</v>
      </c>
      <c r="Y1128" s="37">
        <f>G1128+L1128-P1128-V1128-X1128</f>
        <v>0</v>
      </c>
    </row>
    <row r="1129" spans="1:39" s="30" customFormat="1" ht="58.5" customHeight="1">
      <c r="A1129" s="548">
        <v>5</v>
      </c>
      <c r="B1129" s="550" t="s">
        <v>1832</v>
      </c>
      <c r="C1129" s="551" t="s">
        <v>29</v>
      </c>
      <c r="D1129" s="552" t="s">
        <v>1828</v>
      </c>
      <c r="E1129" s="553">
        <v>0</v>
      </c>
      <c r="F1129" s="554">
        <v>2</v>
      </c>
      <c r="G1129" s="555">
        <f>E1129*F1129</f>
        <v>0</v>
      </c>
      <c r="H1129" s="556"/>
      <c r="I1129" s="556">
        <v>44322</v>
      </c>
      <c r="J1129" s="557" t="s">
        <v>1826</v>
      </c>
      <c r="K1129" s="554">
        <v>2</v>
      </c>
      <c r="L1129" s="555">
        <f>E1129*K1129</f>
        <v>0</v>
      </c>
      <c r="M1129" s="552">
        <v>505</v>
      </c>
      <c r="N1129" s="556">
        <v>44316</v>
      </c>
      <c r="O1129" s="80">
        <v>0</v>
      </c>
      <c r="P1129" s="81">
        <f t="shared" si="303"/>
        <v>0</v>
      </c>
      <c r="Q1129" s="784"/>
      <c r="R1129" s="787"/>
      <c r="S1129" s="787"/>
      <c r="T1129" s="786"/>
      <c r="U1129" s="83">
        <v>1</v>
      </c>
      <c r="V1129" s="83">
        <v>0</v>
      </c>
      <c r="W1129" s="558">
        <f>F1129-U1129</f>
        <v>1</v>
      </c>
      <c r="X1129" s="202">
        <f t="shared" si="302"/>
        <v>0</v>
      </c>
      <c r="Y1129" s="37">
        <f t="shared" si="298"/>
        <v>0</v>
      </c>
    </row>
    <row r="1130" spans="1:39" s="30" customFormat="1" ht="32.25" customHeight="1">
      <c r="A1130" s="548">
        <v>6</v>
      </c>
      <c r="B1130" s="550" t="s">
        <v>1799</v>
      </c>
      <c r="C1130" s="551" t="s">
        <v>1829</v>
      </c>
      <c r="D1130" s="552" t="s">
        <v>1830</v>
      </c>
      <c r="E1130" s="553">
        <v>0</v>
      </c>
      <c r="F1130" s="554">
        <v>3</v>
      </c>
      <c r="G1130" s="555">
        <f>E1130*F1130</f>
        <v>0</v>
      </c>
      <c r="H1130" s="556"/>
      <c r="I1130" s="556">
        <v>44322</v>
      </c>
      <c r="J1130" s="557" t="s">
        <v>1826</v>
      </c>
      <c r="K1130" s="554">
        <v>3</v>
      </c>
      <c r="L1130" s="555">
        <f>E1130*K1130</f>
        <v>0</v>
      </c>
      <c r="M1130" s="552">
        <v>505</v>
      </c>
      <c r="N1130" s="556">
        <v>44316</v>
      </c>
      <c r="O1130" s="80">
        <v>0</v>
      </c>
      <c r="P1130" s="81">
        <f t="shared" si="303"/>
        <v>0</v>
      </c>
      <c r="Q1130" s="784"/>
      <c r="R1130" s="785"/>
      <c r="S1130" s="785"/>
      <c r="T1130" s="786"/>
      <c r="U1130" s="83">
        <v>1</v>
      </c>
      <c r="V1130" s="83"/>
      <c r="W1130" s="558">
        <f>F1130-U1130</f>
        <v>2</v>
      </c>
      <c r="X1130" s="202">
        <f t="shared" si="302"/>
        <v>0</v>
      </c>
      <c r="Y1130" s="37">
        <f t="shared" si="298"/>
        <v>0</v>
      </c>
    </row>
    <row r="1131" spans="1:39" s="30" customFormat="1" ht="32.25" customHeight="1">
      <c r="A1131" s="548">
        <v>7</v>
      </c>
      <c r="B1131" s="550" t="s">
        <v>1831</v>
      </c>
      <c r="C1131" s="551" t="s">
        <v>1829</v>
      </c>
      <c r="D1131" s="552"/>
      <c r="E1131" s="553">
        <v>0</v>
      </c>
      <c r="F1131" s="554">
        <v>3</v>
      </c>
      <c r="G1131" s="555">
        <f>E1131*F1131</f>
        <v>0</v>
      </c>
      <c r="H1131" s="556"/>
      <c r="I1131" s="556">
        <v>44322</v>
      </c>
      <c r="J1131" s="557" t="s">
        <v>1826</v>
      </c>
      <c r="K1131" s="554">
        <v>3</v>
      </c>
      <c r="L1131" s="555">
        <f>E1131*K1131</f>
        <v>0</v>
      </c>
      <c r="M1131" s="552">
        <v>505</v>
      </c>
      <c r="N1131" s="556">
        <v>44316</v>
      </c>
      <c r="O1131" s="80">
        <v>1</v>
      </c>
      <c r="P1131" s="81">
        <f t="shared" si="303"/>
        <v>0</v>
      </c>
      <c r="Q1131" s="788"/>
      <c r="R1131" s="789"/>
      <c r="S1131" s="789"/>
      <c r="T1131" s="790"/>
      <c r="U1131" s="83">
        <v>1</v>
      </c>
      <c r="V1131" s="83">
        <v>0</v>
      </c>
      <c r="W1131" s="558">
        <v>1</v>
      </c>
      <c r="X1131" s="202">
        <f t="shared" si="302"/>
        <v>0</v>
      </c>
      <c r="Y1131" s="37">
        <f t="shared" si="298"/>
        <v>0</v>
      </c>
    </row>
    <row r="1132" spans="1:39" s="30" customFormat="1" ht="32.25" customHeight="1">
      <c r="A1132" s="548">
        <v>8</v>
      </c>
      <c r="B1132" s="199" t="s">
        <v>1216</v>
      </c>
      <c r="C1132" s="71" t="s">
        <v>38</v>
      </c>
      <c r="D1132" s="73" t="s">
        <v>1217</v>
      </c>
      <c r="E1132" s="72">
        <v>2</v>
      </c>
      <c r="F1132" s="549">
        <v>58400</v>
      </c>
      <c r="G1132" s="81">
        <f t="shared" si="299"/>
        <v>116800</v>
      </c>
      <c r="H1132" s="201">
        <v>44866</v>
      </c>
      <c r="I1132" s="201"/>
      <c r="J1132" s="202"/>
      <c r="K1132" s="203"/>
      <c r="L1132" s="203"/>
      <c r="M1132" s="204">
        <v>1376</v>
      </c>
      <c r="N1132" s="201">
        <v>44175</v>
      </c>
      <c r="O1132" s="80">
        <f t="shared" si="300"/>
        <v>0</v>
      </c>
      <c r="P1132" s="81">
        <f t="shared" si="301"/>
        <v>0</v>
      </c>
      <c r="Q1132" s="205"/>
      <c r="R1132" s="204"/>
      <c r="S1132" s="204"/>
      <c r="T1132" s="204"/>
      <c r="U1132" s="204"/>
      <c r="V1132" s="204"/>
      <c r="W1132" s="549">
        <v>58400</v>
      </c>
      <c r="X1132" s="202">
        <f t="shared" si="302"/>
        <v>116800</v>
      </c>
      <c r="Y1132" s="37">
        <f t="shared" si="298"/>
        <v>0</v>
      </c>
    </row>
    <row r="1133" spans="1:39" s="30" customFormat="1" ht="48" customHeight="1">
      <c r="A1133" s="548">
        <v>9</v>
      </c>
      <c r="B1133" s="199" t="s">
        <v>1218</v>
      </c>
      <c r="C1133" s="71" t="s">
        <v>38</v>
      </c>
      <c r="D1133" s="73"/>
      <c r="E1133" s="72">
        <v>0</v>
      </c>
      <c r="F1133" s="549">
        <v>40</v>
      </c>
      <c r="G1133" s="81">
        <f t="shared" si="299"/>
        <v>0</v>
      </c>
      <c r="H1133" s="201">
        <v>44866</v>
      </c>
      <c r="I1133" s="201"/>
      <c r="J1133" s="202"/>
      <c r="K1133" s="203"/>
      <c r="L1133" s="203"/>
      <c r="M1133" s="204">
        <v>1376</v>
      </c>
      <c r="N1133" s="201">
        <v>44175</v>
      </c>
      <c r="O1133" s="80">
        <f t="shared" si="300"/>
        <v>0</v>
      </c>
      <c r="P1133" s="81">
        <f t="shared" si="301"/>
        <v>0</v>
      </c>
      <c r="Q1133" s="205"/>
      <c r="R1133" s="204"/>
      <c r="S1133" s="204"/>
      <c r="T1133" s="204"/>
      <c r="U1133" s="204"/>
      <c r="V1133" s="204"/>
      <c r="W1133" s="549">
        <v>40</v>
      </c>
      <c r="X1133" s="202">
        <f t="shared" si="302"/>
        <v>0</v>
      </c>
      <c r="Y1133" s="37">
        <f t="shared" si="298"/>
        <v>0</v>
      </c>
    </row>
    <row r="1134" spans="1:39" s="30" customFormat="1" ht="18" customHeight="1">
      <c r="A1134" s="204"/>
      <c r="B1134" s="167" t="s">
        <v>33</v>
      </c>
      <c r="C1134" s="200"/>
      <c r="D1134" s="202"/>
      <c r="E1134" s="202"/>
      <c r="F1134" s="549"/>
      <c r="G1134" s="203">
        <f>SUM(G1125:G1133)</f>
        <v>211148.64</v>
      </c>
      <c r="H1134" s="201"/>
      <c r="I1134" s="201"/>
      <c r="J1134" s="202"/>
      <c r="K1134" s="203"/>
      <c r="L1134" s="203">
        <f>SUM(L1125:L1133)</f>
        <v>0</v>
      </c>
      <c r="M1134" s="204"/>
      <c r="N1134" s="201"/>
      <c r="O1134" s="256"/>
      <c r="P1134" s="203">
        <f>SUM(P1125:P1133)</f>
        <v>6376.06</v>
      </c>
      <c r="Q1134" s="205"/>
      <c r="R1134" s="204"/>
      <c r="S1134" s="204"/>
      <c r="T1134" s="204"/>
      <c r="U1134" s="204"/>
      <c r="V1134" s="256">
        <f>V1127+V1128</f>
        <v>24998.400000000001</v>
      </c>
      <c r="W1134" s="549"/>
      <c r="X1134" s="203">
        <f>SUM(X1125:X1133)</f>
        <v>179774.18</v>
      </c>
      <c r="Y1134" s="37">
        <f>G1134+L1134-P1134-V1134-X1134</f>
        <v>0</v>
      </c>
    </row>
    <row r="1135" spans="1:39" s="30" customFormat="1" ht="37.5" customHeight="1">
      <c r="A1135" s="770" t="s">
        <v>1180</v>
      </c>
      <c r="B1135" s="771"/>
      <c r="C1135" s="771"/>
      <c r="D1135" s="771"/>
      <c r="E1135" s="771"/>
      <c r="F1135" s="771"/>
      <c r="G1135" s="771"/>
      <c r="H1135" s="771"/>
      <c r="I1135" s="771"/>
      <c r="J1135" s="771"/>
      <c r="K1135" s="771"/>
      <c r="L1135" s="771"/>
      <c r="M1135" s="771"/>
      <c r="N1135" s="771"/>
      <c r="O1135" s="771"/>
      <c r="P1135" s="771"/>
      <c r="Q1135" s="771"/>
      <c r="R1135" s="771"/>
      <c r="S1135" s="771"/>
      <c r="T1135" s="771"/>
      <c r="U1135" s="771"/>
      <c r="V1135" s="771"/>
      <c r="W1135" s="771"/>
      <c r="X1135" s="772"/>
      <c r="Y1135" s="37">
        <f t="shared" si="298"/>
        <v>0</v>
      </c>
    </row>
    <row r="1136" spans="1:39" s="36" customFormat="1" ht="22.5" customHeight="1">
      <c r="A1136" s="204">
        <v>5</v>
      </c>
      <c r="B1136" s="243" t="s">
        <v>1183</v>
      </c>
      <c r="C1136" s="559" t="s">
        <v>27</v>
      </c>
      <c r="D1136" s="289"/>
      <c r="E1136" s="289">
        <v>5.44</v>
      </c>
      <c r="F1136" s="549">
        <v>0</v>
      </c>
      <c r="G1136" s="289">
        <f t="shared" ref="G1136:G1141" si="304">F1136*E1136</f>
        <v>0</v>
      </c>
      <c r="H1136" s="201">
        <v>45200</v>
      </c>
      <c r="I1136" s="751" t="s">
        <v>1809</v>
      </c>
      <c r="J1136" s="752"/>
      <c r="K1136" s="752"/>
      <c r="L1136" s="753"/>
      <c r="M1136" s="204"/>
      <c r="N1136" s="201"/>
      <c r="O1136" s="80">
        <f t="shared" ref="O1136:O1141" si="305">F1136+K1136-W1136</f>
        <v>0</v>
      </c>
      <c r="P1136" s="81">
        <f t="shared" ref="P1136:P1141" si="306">O1136*E1136</f>
        <v>0</v>
      </c>
      <c r="Q1136" s="205"/>
      <c r="R1136" s="204"/>
      <c r="S1136" s="204"/>
      <c r="T1136" s="204"/>
      <c r="U1136" s="204"/>
      <c r="V1136" s="204"/>
      <c r="W1136" s="549">
        <v>0</v>
      </c>
      <c r="X1136" s="81">
        <f t="shared" ref="X1136:X1141" si="307">W1136*E1136</f>
        <v>0</v>
      </c>
      <c r="Y1136" s="37">
        <f t="shared" ref="Y1136:Y1141" si="308">G1136+L1136-P1136-X1136</f>
        <v>0</v>
      </c>
    </row>
    <row r="1137" spans="1:25" s="36" customFormat="1" ht="22.5" customHeight="1">
      <c r="A1137" s="204">
        <v>6</v>
      </c>
      <c r="B1137" s="243" t="s">
        <v>1186</v>
      </c>
      <c r="C1137" s="559" t="s">
        <v>1187</v>
      </c>
      <c r="D1137" s="289"/>
      <c r="E1137" s="289">
        <v>9.51</v>
      </c>
      <c r="F1137" s="549">
        <v>0</v>
      </c>
      <c r="G1137" s="289">
        <f t="shared" si="304"/>
        <v>0</v>
      </c>
      <c r="H1137" s="201" t="s">
        <v>1188</v>
      </c>
      <c r="I1137" s="754"/>
      <c r="J1137" s="755"/>
      <c r="K1137" s="755"/>
      <c r="L1137" s="756"/>
      <c r="M1137" s="204"/>
      <c r="N1137" s="201"/>
      <c r="O1137" s="80">
        <f t="shared" si="305"/>
        <v>0</v>
      </c>
      <c r="P1137" s="81">
        <f t="shared" si="306"/>
        <v>0</v>
      </c>
      <c r="Q1137" s="205"/>
      <c r="R1137" s="204"/>
      <c r="S1137" s="204"/>
      <c r="T1137" s="204"/>
      <c r="U1137" s="204"/>
      <c r="V1137" s="204"/>
      <c r="W1137" s="549">
        <v>0</v>
      </c>
      <c r="X1137" s="81">
        <f t="shared" si="307"/>
        <v>0</v>
      </c>
      <c r="Y1137" s="37">
        <f t="shared" si="308"/>
        <v>0</v>
      </c>
    </row>
    <row r="1138" spans="1:25" s="36" customFormat="1" ht="22.5" customHeight="1">
      <c r="A1138" s="204">
        <v>7</v>
      </c>
      <c r="B1138" s="243" t="s">
        <v>1184</v>
      </c>
      <c r="C1138" s="559" t="s">
        <v>27</v>
      </c>
      <c r="D1138" s="289"/>
      <c r="E1138" s="289">
        <v>2.7</v>
      </c>
      <c r="F1138" s="549">
        <v>0</v>
      </c>
      <c r="G1138" s="289">
        <f t="shared" si="304"/>
        <v>0</v>
      </c>
      <c r="H1138" s="201">
        <v>45271</v>
      </c>
      <c r="I1138" s="754"/>
      <c r="J1138" s="755"/>
      <c r="K1138" s="755"/>
      <c r="L1138" s="756"/>
      <c r="M1138" s="204"/>
      <c r="N1138" s="201"/>
      <c r="O1138" s="80">
        <f t="shared" si="305"/>
        <v>0</v>
      </c>
      <c r="P1138" s="81">
        <f t="shared" si="306"/>
        <v>0</v>
      </c>
      <c r="Q1138" s="205"/>
      <c r="R1138" s="204"/>
      <c r="S1138" s="204"/>
      <c r="T1138" s="204"/>
      <c r="U1138" s="204"/>
      <c r="V1138" s="204"/>
      <c r="W1138" s="549">
        <v>0</v>
      </c>
      <c r="X1138" s="81">
        <f t="shared" si="307"/>
        <v>0</v>
      </c>
      <c r="Y1138" s="37">
        <f t="shared" si="308"/>
        <v>0</v>
      </c>
    </row>
    <row r="1139" spans="1:25" s="36" customFormat="1" ht="22.5" customHeight="1">
      <c r="A1139" s="204">
        <v>8</v>
      </c>
      <c r="B1139" s="243" t="s">
        <v>1185</v>
      </c>
      <c r="C1139" s="559" t="s">
        <v>27</v>
      </c>
      <c r="D1139" s="289"/>
      <c r="E1139" s="289">
        <v>2.94</v>
      </c>
      <c r="F1139" s="549">
        <v>0</v>
      </c>
      <c r="G1139" s="289">
        <f t="shared" si="304"/>
        <v>0</v>
      </c>
      <c r="H1139" s="201">
        <v>45277</v>
      </c>
      <c r="I1139" s="754"/>
      <c r="J1139" s="755"/>
      <c r="K1139" s="755"/>
      <c r="L1139" s="756"/>
      <c r="M1139" s="204"/>
      <c r="N1139" s="201"/>
      <c r="O1139" s="80">
        <f t="shared" si="305"/>
        <v>0</v>
      </c>
      <c r="P1139" s="81">
        <f t="shared" si="306"/>
        <v>0</v>
      </c>
      <c r="Q1139" s="205"/>
      <c r="R1139" s="204"/>
      <c r="S1139" s="204"/>
      <c r="T1139" s="204"/>
      <c r="U1139" s="204"/>
      <c r="V1139" s="204"/>
      <c r="W1139" s="549">
        <v>0</v>
      </c>
      <c r="X1139" s="81">
        <f t="shared" si="307"/>
        <v>0</v>
      </c>
      <c r="Y1139" s="37">
        <f t="shared" si="308"/>
        <v>0</v>
      </c>
    </row>
    <row r="1140" spans="1:25" s="36" customFormat="1" ht="22.5" customHeight="1">
      <c r="A1140" s="204">
        <v>9</v>
      </c>
      <c r="B1140" s="243" t="s">
        <v>1181</v>
      </c>
      <c r="C1140" s="559" t="s">
        <v>27</v>
      </c>
      <c r="D1140" s="289"/>
      <c r="E1140" s="342">
        <v>6.42</v>
      </c>
      <c r="F1140" s="549">
        <v>0</v>
      </c>
      <c r="G1140" s="289">
        <f t="shared" si="304"/>
        <v>0</v>
      </c>
      <c r="H1140" s="201">
        <v>45299</v>
      </c>
      <c r="I1140" s="754"/>
      <c r="J1140" s="755"/>
      <c r="K1140" s="755"/>
      <c r="L1140" s="756"/>
      <c r="M1140" s="204"/>
      <c r="N1140" s="201"/>
      <c r="O1140" s="80">
        <f t="shared" si="305"/>
        <v>0</v>
      </c>
      <c r="P1140" s="81">
        <f t="shared" si="306"/>
        <v>0</v>
      </c>
      <c r="Q1140" s="205"/>
      <c r="R1140" s="204"/>
      <c r="S1140" s="204"/>
      <c r="T1140" s="204"/>
      <c r="U1140" s="204"/>
      <c r="V1140" s="204"/>
      <c r="W1140" s="549">
        <v>0</v>
      </c>
      <c r="X1140" s="81">
        <f t="shared" si="307"/>
        <v>0</v>
      </c>
      <c r="Y1140" s="37">
        <f t="shared" si="308"/>
        <v>0</v>
      </c>
    </row>
    <row r="1141" spans="1:25" s="36" customFormat="1" ht="22.5" customHeight="1">
      <c r="A1141" s="204">
        <v>10</v>
      </c>
      <c r="B1141" s="243" t="s">
        <v>1182</v>
      </c>
      <c r="C1141" s="559" t="s">
        <v>27</v>
      </c>
      <c r="D1141" s="289"/>
      <c r="E1141" s="289">
        <v>7.49</v>
      </c>
      <c r="F1141" s="549">
        <v>0</v>
      </c>
      <c r="G1141" s="289">
        <f t="shared" si="304"/>
        <v>0</v>
      </c>
      <c r="H1141" s="201">
        <v>45526</v>
      </c>
      <c r="I1141" s="757"/>
      <c r="J1141" s="758"/>
      <c r="K1141" s="758"/>
      <c r="L1141" s="759"/>
      <c r="M1141" s="204"/>
      <c r="N1141" s="201"/>
      <c r="O1141" s="80">
        <f t="shared" si="305"/>
        <v>0</v>
      </c>
      <c r="P1141" s="81">
        <f t="shared" si="306"/>
        <v>0</v>
      </c>
      <c r="Q1141" s="205"/>
      <c r="R1141" s="204"/>
      <c r="S1141" s="204"/>
      <c r="T1141" s="204"/>
      <c r="U1141" s="204"/>
      <c r="V1141" s="204"/>
      <c r="W1141" s="549">
        <v>0</v>
      </c>
      <c r="X1141" s="81">
        <f t="shared" si="307"/>
        <v>0</v>
      </c>
      <c r="Y1141" s="37">
        <f t="shared" si="308"/>
        <v>0</v>
      </c>
    </row>
    <row r="1142" spans="1:25" s="30" customFormat="1" ht="33.75" customHeight="1">
      <c r="A1142" s="204"/>
      <c r="B1142" s="167" t="s">
        <v>33</v>
      </c>
      <c r="C1142" s="200"/>
      <c r="D1142" s="202"/>
      <c r="E1142" s="202"/>
      <c r="F1142" s="549"/>
      <c r="G1142" s="203">
        <f>SUM(G1136:G1141)</f>
        <v>0</v>
      </c>
      <c r="H1142" s="201"/>
      <c r="I1142" s="201"/>
      <c r="J1142" s="202"/>
      <c r="K1142" s="203"/>
      <c r="L1142" s="203"/>
      <c r="M1142" s="204"/>
      <c r="N1142" s="201"/>
      <c r="O1142" s="256"/>
      <c r="P1142" s="203">
        <f>SUM(P1136:P1141)</f>
        <v>0</v>
      </c>
      <c r="Q1142" s="205"/>
      <c r="R1142" s="204"/>
      <c r="S1142" s="204"/>
      <c r="T1142" s="204"/>
      <c r="U1142" s="204"/>
      <c r="V1142" s="204"/>
      <c r="W1142" s="549"/>
      <c r="X1142" s="203">
        <f>SUM(X1136:X1141)</f>
        <v>0</v>
      </c>
      <c r="Y1142" s="37">
        <f t="shared" ref="Y1142:Y1144" si="309">G1142+L1142-P1142-X1142</f>
        <v>0</v>
      </c>
    </row>
    <row r="1143" spans="1:25" s="30" customFormat="1" ht="33.75" customHeight="1">
      <c r="A1143" s="737" t="s">
        <v>1956</v>
      </c>
      <c r="B1143" s="738"/>
      <c r="C1143" s="738"/>
      <c r="D1143" s="738"/>
      <c r="E1143" s="738"/>
      <c r="F1143" s="738"/>
      <c r="G1143" s="738"/>
      <c r="H1143" s="738"/>
      <c r="I1143" s="738"/>
      <c r="J1143" s="738"/>
      <c r="K1143" s="738"/>
      <c r="L1143" s="738"/>
      <c r="M1143" s="738"/>
      <c r="N1143" s="738"/>
      <c r="O1143" s="738"/>
      <c r="P1143" s="738"/>
      <c r="Q1143" s="738"/>
      <c r="R1143" s="738"/>
      <c r="S1143" s="738"/>
      <c r="T1143" s="738"/>
      <c r="U1143" s="738"/>
      <c r="V1143" s="738"/>
      <c r="W1143" s="738"/>
      <c r="X1143" s="739"/>
      <c r="Y1143" s="37">
        <f t="shared" si="309"/>
        <v>0</v>
      </c>
    </row>
    <row r="1144" spans="1:25" s="30" customFormat="1" ht="96" customHeight="1">
      <c r="A1144" s="362">
        <v>1</v>
      </c>
      <c r="B1144" s="560" t="s">
        <v>1957</v>
      </c>
      <c r="C1144" s="561" t="s">
        <v>530</v>
      </c>
      <c r="D1144" s="562" t="s">
        <v>466</v>
      </c>
      <c r="E1144" s="563">
        <v>157.85</v>
      </c>
      <c r="F1144" s="564">
        <v>74</v>
      </c>
      <c r="G1144" s="565">
        <f>E1144*F1144</f>
        <v>11680.9</v>
      </c>
      <c r="H1144" s="566">
        <v>44621</v>
      </c>
      <c r="I1144" s="566">
        <v>44181</v>
      </c>
      <c r="J1144" s="561">
        <v>211</v>
      </c>
      <c r="K1144" s="561">
        <v>210</v>
      </c>
      <c r="L1144" s="565">
        <v>0</v>
      </c>
      <c r="M1144" s="567">
        <v>1349</v>
      </c>
      <c r="N1144" s="566">
        <v>44168</v>
      </c>
      <c r="O1144" s="568"/>
      <c r="P1144" s="81">
        <f t="shared" ref="P1144" si="310">O1144*E1144</f>
        <v>0</v>
      </c>
      <c r="Q1144" s="569"/>
      <c r="R1144" s="567"/>
      <c r="S1144" s="567"/>
      <c r="T1144" s="567"/>
      <c r="U1144" s="567"/>
      <c r="V1144" s="567"/>
      <c r="W1144" s="564">
        <v>74</v>
      </c>
      <c r="X1144" s="81">
        <f t="shared" ref="X1144" si="311">W1144*E1144</f>
        <v>11680.9</v>
      </c>
      <c r="Y1144" s="37">
        <f t="shared" si="309"/>
        <v>0</v>
      </c>
    </row>
    <row r="1145" spans="1:25" s="30" customFormat="1" ht="33.75" customHeight="1">
      <c r="A1145" s="204"/>
      <c r="B1145" s="167" t="s">
        <v>33</v>
      </c>
      <c r="C1145" s="200"/>
      <c r="D1145" s="202"/>
      <c r="E1145" s="202"/>
      <c r="F1145" s="549"/>
      <c r="G1145" s="203">
        <f>SUM(G1139:G1144)</f>
        <v>11680.9</v>
      </c>
      <c r="H1145" s="201"/>
      <c r="I1145" s="201"/>
      <c r="J1145" s="202"/>
      <c r="K1145" s="203"/>
      <c r="L1145" s="203"/>
      <c r="M1145" s="204"/>
      <c r="N1145" s="201"/>
      <c r="O1145" s="256"/>
      <c r="P1145" s="203">
        <f>SUM(P1139:P1144)</f>
        <v>0</v>
      </c>
      <c r="Q1145" s="205"/>
      <c r="R1145" s="204"/>
      <c r="S1145" s="204"/>
      <c r="T1145" s="204"/>
      <c r="U1145" s="204"/>
      <c r="V1145" s="204"/>
      <c r="W1145" s="549"/>
      <c r="X1145" s="203">
        <f>SUM(X1139:X1144)</f>
        <v>11680.9</v>
      </c>
      <c r="Y1145" s="37">
        <f t="shared" ref="Y1145" si="312">G1145+L1145-P1145-X1145</f>
        <v>0</v>
      </c>
    </row>
    <row r="1146" spans="1:25" s="1" customFormat="1" ht="31.5" customHeight="1">
      <c r="A1146" s="737" t="s">
        <v>930</v>
      </c>
      <c r="B1146" s="738"/>
      <c r="C1146" s="738"/>
      <c r="D1146" s="738"/>
      <c r="E1146" s="738"/>
      <c r="F1146" s="738"/>
      <c r="G1146" s="738"/>
      <c r="H1146" s="738"/>
      <c r="I1146" s="738"/>
      <c r="J1146" s="738"/>
      <c r="K1146" s="738"/>
      <c r="L1146" s="738"/>
      <c r="M1146" s="738"/>
      <c r="N1146" s="738"/>
      <c r="O1146" s="738"/>
      <c r="P1146" s="738"/>
      <c r="Q1146" s="738"/>
      <c r="R1146" s="738"/>
      <c r="S1146" s="738"/>
      <c r="T1146" s="738"/>
      <c r="U1146" s="738"/>
      <c r="V1146" s="738"/>
      <c r="W1146" s="738"/>
      <c r="X1146" s="739"/>
      <c r="Y1146" s="37">
        <f>G1147+L1147-P1147-X1147</f>
        <v>0</v>
      </c>
    </row>
    <row r="1147" spans="1:25" s="1" customFormat="1" ht="43.5" customHeight="1">
      <c r="A1147" s="570">
        <v>1</v>
      </c>
      <c r="B1147" s="571" t="s">
        <v>1281</v>
      </c>
      <c r="C1147" s="341" t="s">
        <v>38</v>
      </c>
      <c r="D1147" s="572" t="s">
        <v>1282</v>
      </c>
      <c r="E1147" s="295">
        <v>1.65</v>
      </c>
      <c r="F1147" s="297">
        <v>7780</v>
      </c>
      <c r="G1147" s="202">
        <f t="shared" ref="G1147:G1151" si="313">F1147*E1147</f>
        <v>12837</v>
      </c>
      <c r="H1147" s="219">
        <v>44866</v>
      </c>
      <c r="I1147" s="235">
        <v>44187</v>
      </c>
      <c r="J1147" s="573"/>
      <c r="K1147" s="573"/>
      <c r="L1147" s="573"/>
      <c r="M1147" s="285">
        <v>1445</v>
      </c>
      <c r="N1147" s="235">
        <v>44188</v>
      </c>
      <c r="O1147" s="355">
        <f t="shared" ref="O1147" si="314">F1147+K1147-W1147</f>
        <v>7600</v>
      </c>
      <c r="P1147" s="132">
        <f t="shared" ref="P1147" si="315">O1147*E1147</f>
        <v>12540</v>
      </c>
      <c r="Q1147" s="573"/>
      <c r="R1147" s="573"/>
      <c r="S1147" s="573"/>
      <c r="T1147" s="573"/>
      <c r="U1147" s="573"/>
      <c r="V1147" s="573"/>
      <c r="W1147" s="297">
        <v>180</v>
      </c>
      <c r="X1147" s="132">
        <f t="shared" ref="X1147:X1150" si="316">W1147*E1147</f>
        <v>297</v>
      </c>
      <c r="Y1147" s="37">
        <f>G1148+L1148-P1148-X1148</f>
        <v>0</v>
      </c>
    </row>
    <row r="1148" spans="1:25" s="36" customFormat="1" ht="35.25" customHeight="1">
      <c r="A1148" s="570">
        <v>2</v>
      </c>
      <c r="B1148" s="330" t="s">
        <v>1792</v>
      </c>
      <c r="C1148" s="341" t="s">
        <v>27</v>
      </c>
      <c r="D1148" s="572" t="s">
        <v>1793</v>
      </c>
      <c r="E1148" s="295">
        <v>69.44</v>
      </c>
      <c r="F1148" s="297">
        <v>2200</v>
      </c>
      <c r="G1148" s="295">
        <f>E1148*F1148</f>
        <v>152768</v>
      </c>
      <c r="H1148" s="299">
        <v>44683</v>
      </c>
      <c r="I1148" s="333">
        <v>44322</v>
      </c>
      <c r="J1148" s="345" t="s">
        <v>1794</v>
      </c>
      <c r="K1148" s="297">
        <v>2200</v>
      </c>
      <c r="L1148" s="295"/>
      <c r="M1148" s="574">
        <v>505</v>
      </c>
      <c r="N1148" s="575">
        <v>44316</v>
      </c>
      <c r="O1148" s="355">
        <v>125</v>
      </c>
      <c r="P1148" s="132">
        <f t="shared" ref="P1148" si="317">O1148*E1148</f>
        <v>8680</v>
      </c>
      <c r="Q1148" s="573"/>
      <c r="R1148" s="573"/>
      <c r="S1148" s="573"/>
      <c r="T1148" s="573"/>
      <c r="U1148" s="573"/>
      <c r="V1148" s="573"/>
      <c r="W1148" s="297">
        <v>2075</v>
      </c>
      <c r="X1148" s="132">
        <f t="shared" si="316"/>
        <v>144088</v>
      </c>
      <c r="Y1148" s="37">
        <f>G1149+L1149-P1149-X1149</f>
        <v>0</v>
      </c>
    </row>
    <row r="1149" spans="1:25" s="36" customFormat="1" ht="64.5" customHeight="1">
      <c r="A1149" s="570">
        <v>3</v>
      </c>
      <c r="B1149" s="576" t="s">
        <v>1280</v>
      </c>
      <c r="C1149" s="341" t="s">
        <v>38</v>
      </c>
      <c r="D1149" s="574">
        <v>420590</v>
      </c>
      <c r="E1149" s="361">
        <v>36.299999999999997</v>
      </c>
      <c r="F1149" s="355">
        <v>1250</v>
      </c>
      <c r="G1149" s="202">
        <f t="shared" si="313"/>
        <v>45375</v>
      </c>
      <c r="H1149" s="219" t="s">
        <v>468</v>
      </c>
      <c r="I1149" s="235"/>
      <c r="J1149" s="285"/>
      <c r="K1149" s="237"/>
      <c r="L1149" s="132"/>
      <c r="M1149" s="356" t="s">
        <v>469</v>
      </c>
      <c r="N1149" s="357" t="s">
        <v>470</v>
      </c>
      <c r="O1149" s="355">
        <f t="shared" ref="O1149" si="318">F1149+K1149-W1149</f>
        <v>1110</v>
      </c>
      <c r="P1149" s="132">
        <f t="shared" ref="P1149" si="319">O1149*E1149</f>
        <v>40293</v>
      </c>
      <c r="Q1149" s="358"/>
      <c r="R1149" s="359"/>
      <c r="S1149" s="359"/>
      <c r="T1149" s="359"/>
      <c r="U1149" s="359"/>
      <c r="V1149" s="359"/>
      <c r="W1149" s="355">
        <v>140</v>
      </c>
      <c r="X1149" s="132">
        <f t="shared" si="316"/>
        <v>5082</v>
      </c>
      <c r="Y1149" s="37">
        <f t="shared" ref="Y1149:Y1150" si="320">G1150+L1150-P1150-X1150</f>
        <v>0</v>
      </c>
    </row>
    <row r="1150" spans="1:25" s="36" customFormat="1" ht="95.25" customHeight="1">
      <c r="A1150" s="570">
        <v>4</v>
      </c>
      <c r="B1150" s="343" t="s">
        <v>1790</v>
      </c>
      <c r="C1150" s="341" t="s">
        <v>38</v>
      </c>
      <c r="D1150" s="574" t="s">
        <v>1788</v>
      </c>
      <c r="E1150" s="295">
        <v>36.299999999999997</v>
      </c>
      <c r="F1150" s="298">
        <v>3900</v>
      </c>
      <c r="G1150" s="77">
        <f>E1150*F1150</f>
        <v>141570</v>
      </c>
      <c r="H1150" s="577">
        <v>45597</v>
      </c>
      <c r="I1150" s="333">
        <v>44329</v>
      </c>
      <c r="J1150" s="572" t="s">
        <v>1791</v>
      </c>
      <c r="K1150" s="298">
        <v>3900</v>
      </c>
      <c r="L1150" s="77"/>
      <c r="M1150" s="298">
        <v>478</v>
      </c>
      <c r="N1150" s="299">
        <v>44313</v>
      </c>
      <c r="O1150" s="355">
        <v>0</v>
      </c>
      <c r="P1150" s="132">
        <f t="shared" ref="P1150" si="321">O1150*E1150</f>
        <v>0</v>
      </c>
      <c r="Q1150" s="358"/>
      <c r="R1150" s="359"/>
      <c r="S1150" s="359"/>
      <c r="T1150" s="359"/>
      <c r="U1150" s="359"/>
      <c r="V1150" s="359"/>
      <c r="W1150" s="355">
        <v>3900</v>
      </c>
      <c r="X1150" s="132">
        <f t="shared" si="316"/>
        <v>141570</v>
      </c>
      <c r="Y1150" s="37">
        <f t="shared" si="320"/>
        <v>0</v>
      </c>
    </row>
    <row r="1151" spans="1:25" s="30" customFormat="1" ht="88.5" customHeight="1">
      <c r="A1151" s="570">
        <v>5</v>
      </c>
      <c r="B1151" s="281" t="s">
        <v>464</v>
      </c>
      <c r="C1151" s="360" t="s">
        <v>465</v>
      </c>
      <c r="D1151" s="285" t="s">
        <v>466</v>
      </c>
      <c r="E1151" s="361" t="s">
        <v>467</v>
      </c>
      <c r="F1151" s="355">
        <v>130</v>
      </c>
      <c r="G1151" s="202">
        <f t="shared" si="313"/>
        <v>20520.5</v>
      </c>
      <c r="H1151" s="219" t="s">
        <v>468</v>
      </c>
      <c r="I1151" s="235"/>
      <c r="J1151" s="285"/>
      <c r="K1151" s="237"/>
      <c r="L1151" s="132"/>
      <c r="M1151" s="356" t="s">
        <v>469</v>
      </c>
      <c r="N1151" s="357" t="s">
        <v>470</v>
      </c>
      <c r="O1151" s="355">
        <f t="shared" ref="O1151" si="322">F1151+K1151-W1151</f>
        <v>0</v>
      </c>
      <c r="P1151" s="132">
        <f t="shared" ref="P1151" si="323">O1151*E1151</f>
        <v>0</v>
      </c>
      <c r="Q1151" s="358"/>
      <c r="R1151" s="359"/>
      <c r="S1151" s="359"/>
      <c r="T1151" s="359"/>
      <c r="U1151" s="359"/>
      <c r="V1151" s="359"/>
      <c r="W1151" s="355">
        <v>130</v>
      </c>
      <c r="X1151" s="132">
        <f t="shared" ref="X1151" si="324">W1151*E1151</f>
        <v>20520.5</v>
      </c>
      <c r="Y1151" s="37">
        <f>G1152+L1152-P1152-X1152</f>
        <v>0</v>
      </c>
    </row>
    <row r="1152" spans="1:25" s="30" customFormat="1" ht="33" customHeight="1">
      <c r="A1152" s="287"/>
      <c r="B1152" s="167" t="s">
        <v>33</v>
      </c>
      <c r="C1152" s="578"/>
      <c r="D1152" s="579"/>
      <c r="E1152" s="580"/>
      <c r="F1152" s="573"/>
      <c r="G1152" s="581">
        <f>SUM(G1147:G1151)</f>
        <v>373070.5</v>
      </c>
      <c r="H1152" s="290"/>
      <c r="I1152" s="582"/>
      <c r="J1152" s="573"/>
      <c r="K1152" s="583"/>
      <c r="L1152" s="581">
        <f>SUM(L1147:L1151)</f>
        <v>0</v>
      </c>
      <c r="M1152" s="359"/>
      <c r="N1152" s="582"/>
      <c r="O1152" s="573"/>
      <c r="P1152" s="581">
        <f>SUM(P1147:P1151)</f>
        <v>61513</v>
      </c>
      <c r="Q1152" s="358"/>
      <c r="R1152" s="359"/>
      <c r="S1152" s="359"/>
      <c r="T1152" s="359"/>
      <c r="U1152" s="359"/>
      <c r="V1152" s="359"/>
      <c r="W1152" s="573"/>
      <c r="X1152" s="581">
        <f>SUM(X1147:X1151)</f>
        <v>311557.5</v>
      </c>
      <c r="Y1152" s="37">
        <f t="shared" ref="Y1152:Y1177" si="325">G1153+L1153-P1153-X1153</f>
        <v>0</v>
      </c>
    </row>
    <row r="1153" spans="1:25" s="36" customFormat="1" ht="31.5" customHeight="1">
      <c r="A1153" s="737" t="s">
        <v>55</v>
      </c>
      <c r="B1153" s="738"/>
      <c r="C1153" s="738"/>
      <c r="D1153" s="738"/>
      <c r="E1153" s="738"/>
      <c r="F1153" s="738"/>
      <c r="G1153" s="738"/>
      <c r="H1153" s="738"/>
      <c r="I1153" s="738"/>
      <c r="J1153" s="738"/>
      <c r="K1153" s="738"/>
      <c r="L1153" s="738"/>
      <c r="M1153" s="738"/>
      <c r="N1153" s="738"/>
      <c r="O1153" s="738"/>
      <c r="P1153" s="738"/>
      <c r="Q1153" s="738"/>
      <c r="R1153" s="738"/>
      <c r="S1153" s="738"/>
      <c r="T1153" s="738"/>
      <c r="U1153" s="738"/>
      <c r="V1153" s="738"/>
      <c r="W1153" s="738"/>
      <c r="X1153" s="739"/>
      <c r="Y1153" s="37">
        <f t="shared" si="325"/>
        <v>0</v>
      </c>
    </row>
    <row r="1154" spans="1:25" s="36" customFormat="1" ht="25.5" customHeight="1">
      <c r="A1154" s="355">
        <v>1</v>
      </c>
      <c r="B1154" s="309" t="s">
        <v>194</v>
      </c>
      <c r="C1154" s="233" t="s">
        <v>27</v>
      </c>
      <c r="D1154" s="285"/>
      <c r="E1154" s="180">
        <v>3.6</v>
      </c>
      <c r="F1154" s="355">
        <v>2360</v>
      </c>
      <c r="G1154" s="132">
        <f t="shared" ref="G1154:G1164" si="326">F1154*E1154</f>
        <v>8496</v>
      </c>
      <c r="H1154" s="219"/>
      <c r="I1154" s="219"/>
      <c r="J1154" s="79"/>
      <c r="K1154" s="80"/>
      <c r="L1154" s="132"/>
      <c r="M1154" s="79">
        <v>1420</v>
      </c>
      <c r="N1154" s="219">
        <v>43810</v>
      </c>
      <c r="O1154" s="355">
        <f t="shared" ref="O1154:O1164" si="327">F1154+K1154-W1154</f>
        <v>168</v>
      </c>
      <c r="P1154" s="132">
        <f t="shared" ref="P1154:P1164" si="328">O1154*E1154</f>
        <v>604.80000000000007</v>
      </c>
      <c r="Q1154" s="358"/>
      <c r="R1154" s="359"/>
      <c r="S1154" s="359"/>
      <c r="T1154" s="359"/>
      <c r="U1154" s="359"/>
      <c r="V1154" s="359"/>
      <c r="W1154" s="355">
        <v>2192</v>
      </c>
      <c r="X1154" s="132">
        <f t="shared" ref="X1154:X1164" si="329">W1154*E1154</f>
        <v>7891.2</v>
      </c>
      <c r="Y1154" s="37">
        <f t="shared" si="325"/>
        <v>0</v>
      </c>
    </row>
    <row r="1155" spans="1:25" s="36" customFormat="1" ht="25.5" customHeight="1">
      <c r="A1155" s="355">
        <v>2</v>
      </c>
      <c r="B1155" s="584" t="s">
        <v>339</v>
      </c>
      <c r="C1155" s="585" t="s">
        <v>27</v>
      </c>
      <c r="D1155" s="285"/>
      <c r="E1155" s="586">
        <v>6.42</v>
      </c>
      <c r="F1155" s="80">
        <v>2460</v>
      </c>
      <c r="G1155" s="132">
        <f t="shared" si="326"/>
        <v>15793.2</v>
      </c>
      <c r="H1155" s="219"/>
      <c r="I1155" s="219"/>
      <c r="J1155" s="79"/>
      <c r="K1155" s="80"/>
      <c r="L1155" s="132"/>
      <c r="M1155" s="587">
        <v>931</v>
      </c>
      <c r="N1155" s="588">
        <v>44084</v>
      </c>
      <c r="O1155" s="355">
        <f t="shared" si="327"/>
        <v>810</v>
      </c>
      <c r="P1155" s="132">
        <f t="shared" si="328"/>
        <v>5200.2</v>
      </c>
      <c r="Q1155" s="589"/>
      <c r="R1155" s="590"/>
      <c r="S1155" s="590"/>
      <c r="T1155" s="590"/>
      <c r="U1155" s="590"/>
      <c r="V1155" s="590"/>
      <c r="W1155" s="80">
        <v>1650</v>
      </c>
      <c r="X1155" s="132">
        <f t="shared" si="329"/>
        <v>10593</v>
      </c>
      <c r="Y1155" s="37">
        <f t="shared" si="325"/>
        <v>0</v>
      </c>
    </row>
    <row r="1156" spans="1:25" s="36" customFormat="1" ht="25.5" customHeight="1">
      <c r="A1156" s="355">
        <v>4</v>
      </c>
      <c r="B1156" s="309" t="s">
        <v>197</v>
      </c>
      <c r="C1156" s="233" t="s">
        <v>27</v>
      </c>
      <c r="D1156" s="285"/>
      <c r="E1156" s="586">
        <v>7.49</v>
      </c>
      <c r="F1156" s="80">
        <v>450</v>
      </c>
      <c r="G1156" s="132">
        <f t="shared" si="326"/>
        <v>3370.5</v>
      </c>
      <c r="H1156" s="219"/>
      <c r="I1156" s="219"/>
      <c r="J1156" s="79"/>
      <c r="K1156" s="80"/>
      <c r="L1156" s="132"/>
      <c r="M1156" s="587">
        <v>931</v>
      </c>
      <c r="N1156" s="588">
        <v>44084</v>
      </c>
      <c r="O1156" s="355">
        <f t="shared" si="327"/>
        <v>450</v>
      </c>
      <c r="P1156" s="132">
        <f t="shared" si="328"/>
        <v>3370.5</v>
      </c>
      <c r="Q1156" s="589"/>
      <c r="R1156" s="590"/>
      <c r="S1156" s="590"/>
      <c r="T1156" s="590"/>
      <c r="U1156" s="590"/>
      <c r="V1156" s="590"/>
      <c r="W1156" s="80">
        <v>0</v>
      </c>
      <c r="X1156" s="132">
        <f t="shared" si="329"/>
        <v>0</v>
      </c>
      <c r="Y1156" s="37">
        <f t="shared" si="325"/>
        <v>0</v>
      </c>
    </row>
    <row r="1157" spans="1:25" s="36" customFormat="1" ht="25.5" customHeight="1">
      <c r="A1157" s="355">
        <v>5</v>
      </c>
      <c r="B1157" s="584" t="s">
        <v>339</v>
      </c>
      <c r="C1157" s="585" t="s">
        <v>27</v>
      </c>
      <c r="D1157" s="285"/>
      <c r="E1157" s="586">
        <v>10.7</v>
      </c>
      <c r="F1157" s="591">
        <v>1380</v>
      </c>
      <c r="G1157" s="132">
        <f t="shared" si="326"/>
        <v>14765.999999999998</v>
      </c>
      <c r="H1157" s="219"/>
      <c r="I1157" s="219"/>
      <c r="J1157" s="79"/>
      <c r="K1157" s="80"/>
      <c r="L1157" s="132"/>
      <c r="M1157" s="587">
        <v>931</v>
      </c>
      <c r="N1157" s="588">
        <v>44084</v>
      </c>
      <c r="O1157" s="355">
        <f t="shared" si="327"/>
        <v>360</v>
      </c>
      <c r="P1157" s="132">
        <f t="shared" si="328"/>
        <v>3851.9999999999995</v>
      </c>
      <c r="Q1157" s="589"/>
      <c r="R1157" s="590"/>
      <c r="S1157" s="590"/>
      <c r="T1157" s="590"/>
      <c r="U1157" s="590"/>
      <c r="V1157" s="590"/>
      <c r="W1157" s="591">
        <v>1020</v>
      </c>
      <c r="X1157" s="132">
        <f t="shared" si="329"/>
        <v>10914</v>
      </c>
      <c r="Y1157" s="37">
        <f t="shared" si="325"/>
        <v>0</v>
      </c>
    </row>
    <row r="1158" spans="1:25" s="36" customFormat="1" ht="25.5" customHeight="1">
      <c r="A1158" s="355">
        <v>6</v>
      </c>
      <c r="B1158" s="309" t="s">
        <v>194</v>
      </c>
      <c r="C1158" s="233" t="s">
        <v>27</v>
      </c>
      <c r="D1158" s="285"/>
      <c r="E1158" s="586">
        <v>2.7</v>
      </c>
      <c r="F1158" s="80">
        <v>11079</v>
      </c>
      <c r="G1158" s="132">
        <f t="shared" si="326"/>
        <v>29913.300000000003</v>
      </c>
      <c r="H1158" s="219"/>
      <c r="I1158" s="219"/>
      <c r="J1158" s="79"/>
      <c r="K1158" s="80"/>
      <c r="L1158" s="132"/>
      <c r="M1158" s="79">
        <v>1467</v>
      </c>
      <c r="N1158" s="219">
        <v>44189</v>
      </c>
      <c r="O1158" s="355">
        <f t="shared" si="327"/>
        <v>837</v>
      </c>
      <c r="P1158" s="132">
        <f t="shared" si="328"/>
        <v>2259.9</v>
      </c>
      <c r="Q1158" s="358"/>
      <c r="R1158" s="359"/>
      <c r="S1158" s="359"/>
      <c r="T1158" s="359"/>
      <c r="U1158" s="359"/>
      <c r="V1158" s="359"/>
      <c r="W1158" s="80">
        <v>10242</v>
      </c>
      <c r="X1158" s="132">
        <f t="shared" si="329"/>
        <v>27653.4</v>
      </c>
      <c r="Y1158" s="37">
        <f t="shared" si="325"/>
        <v>0</v>
      </c>
    </row>
    <row r="1159" spans="1:25" s="36" customFormat="1" ht="46.5" customHeight="1">
      <c r="A1159" s="355">
        <v>7</v>
      </c>
      <c r="B1159" s="309" t="s">
        <v>195</v>
      </c>
      <c r="C1159" s="233" t="s">
        <v>27</v>
      </c>
      <c r="D1159" s="285"/>
      <c r="E1159" s="586">
        <v>2.94</v>
      </c>
      <c r="F1159" s="80">
        <v>10295</v>
      </c>
      <c r="G1159" s="132">
        <f t="shared" si="326"/>
        <v>30267.3</v>
      </c>
      <c r="H1159" s="219"/>
      <c r="I1159" s="219"/>
      <c r="J1159" s="79"/>
      <c r="K1159" s="80"/>
      <c r="L1159" s="132"/>
      <c r="M1159" s="79">
        <v>1467</v>
      </c>
      <c r="N1159" s="219">
        <v>44189</v>
      </c>
      <c r="O1159" s="355">
        <f t="shared" si="327"/>
        <v>1116</v>
      </c>
      <c r="P1159" s="132">
        <f t="shared" si="328"/>
        <v>3281.04</v>
      </c>
      <c r="Q1159" s="358"/>
      <c r="R1159" s="359"/>
      <c r="S1159" s="359"/>
      <c r="T1159" s="359"/>
      <c r="U1159" s="359"/>
      <c r="V1159" s="359"/>
      <c r="W1159" s="80">
        <v>9179</v>
      </c>
      <c r="X1159" s="132">
        <f t="shared" si="329"/>
        <v>26986.26</v>
      </c>
      <c r="Y1159" s="37">
        <f t="shared" si="325"/>
        <v>0</v>
      </c>
    </row>
    <row r="1160" spans="1:25" s="36" customFormat="1" ht="75" customHeight="1">
      <c r="A1160" s="355">
        <v>8</v>
      </c>
      <c r="B1160" s="175" t="s">
        <v>350</v>
      </c>
      <c r="C1160" s="79" t="s">
        <v>103</v>
      </c>
      <c r="D1160" s="592" t="s">
        <v>1219</v>
      </c>
      <c r="E1160" s="307">
        <v>42.5</v>
      </c>
      <c r="F1160" s="355">
        <v>4860</v>
      </c>
      <c r="G1160" s="132">
        <f t="shared" si="326"/>
        <v>206550</v>
      </c>
      <c r="H1160" s="219"/>
      <c r="I1160" s="219"/>
      <c r="J1160" s="79"/>
      <c r="K1160" s="80"/>
      <c r="L1160" s="132"/>
      <c r="M1160" s="356">
        <v>1004</v>
      </c>
      <c r="N1160" s="357">
        <v>44098</v>
      </c>
      <c r="O1160" s="355">
        <f t="shared" si="327"/>
        <v>585</v>
      </c>
      <c r="P1160" s="132">
        <f t="shared" si="328"/>
        <v>24862.5</v>
      </c>
      <c r="Q1160" s="358"/>
      <c r="R1160" s="359"/>
      <c r="S1160" s="359"/>
      <c r="T1160" s="359"/>
      <c r="U1160" s="359"/>
      <c r="V1160" s="359"/>
      <c r="W1160" s="355">
        <v>4275</v>
      </c>
      <c r="X1160" s="593">
        <f t="shared" si="329"/>
        <v>181687.5</v>
      </c>
      <c r="Y1160" s="37">
        <f t="shared" si="325"/>
        <v>0</v>
      </c>
    </row>
    <row r="1161" spans="1:25" s="36" customFormat="1" ht="87.75" customHeight="1">
      <c r="A1161" s="355">
        <v>9</v>
      </c>
      <c r="B1161" s="175" t="s">
        <v>457</v>
      </c>
      <c r="C1161" s="79" t="s">
        <v>458</v>
      </c>
      <c r="D1161" s="285" t="s">
        <v>459</v>
      </c>
      <c r="E1161" s="307" t="s">
        <v>460</v>
      </c>
      <c r="F1161" s="355">
        <v>10</v>
      </c>
      <c r="G1161" s="132">
        <f t="shared" si="326"/>
        <v>8538.6</v>
      </c>
      <c r="H1161" s="219" t="s">
        <v>461</v>
      </c>
      <c r="I1161" s="235"/>
      <c r="J1161" s="285"/>
      <c r="K1161" s="237"/>
      <c r="L1161" s="132"/>
      <c r="M1161" s="356" t="s">
        <v>462</v>
      </c>
      <c r="N1161" s="357" t="s">
        <v>463</v>
      </c>
      <c r="O1161" s="112">
        <f t="shared" si="327"/>
        <v>0</v>
      </c>
      <c r="P1161" s="113">
        <f t="shared" si="328"/>
        <v>0</v>
      </c>
      <c r="Q1161" s="358"/>
      <c r="R1161" s="359"/>
      <c r="S1161" s="359"/>
      <c r="T1161" s="359"/>
      <c r="U1161" s="359"/>
      <c r="V1161" s="359"/>
      <c r="W1161" s="355">
        <v>10</v>
      </c>
      <c r="X1161" s="113">
        <f t="shared" si="329"/>
        <v>8538.6</v>
      </c>
      <c r="Y1161" s="37">
        <f t="shared" si="325"/>
        <v>0</v>
      </c>
    </row>
    <row r="1162" spans="1:25" s="36" customFormat="1" ht="84.75" customHeight="1">
      <c r="A1162" s="355">
        <v>10</v>
      </c>
      <c r="B1162" s="281" t="s">
        <v>464</v>
      </c>
      <c r="C1162" s="360" t="s">
        <v>465</v>
      </c>
      <c r="D1162" s="285" t="s">
        <v>466</v>
      </c>
      <c r="E1162" s="361" t="s">
        <v>467</v>
      </c>
      <c r="F1162" s="355">
        <v>10</v>
      </c>
      <c r="G1162" s="132">
        <f t="shared" si="326"/>
        <v>1578.5</v>
      </c>
      <c r="H1162" s="219" t="s">
        <v>468</v>
      </c>
      <c r="I1162" s="235"/>
      <c r="J1162" s="285"/>
      <c r="K1162" s="237"/>
      <c r="L1162" s="132"/>
      <c r="M1162" s="356" t="s">
        <v>469</v>
      </c>
      <c r="N1162" s="357" t="s">
        <v>470</v>
      </c>
      <c r="O1162" s="112">
        <f t="shared" si="327"/>
        <v>0</v>
      </c>
      <c r="P1162" s="113">
        <f t="shared" si="328"/>
        <v>0</v>
      </c>
      <c r="Q1162" s="358"/>
      <c r="R1162" s="359"/>
      <c r="S1162" s="359"/>
      <c r="T1162" s="359"/>
      <c r="U1162" s="359"/>
      <c r="V1162" s="359"/>
      <c r="W1162" s="355">
        <v>10</v>
      </c>
      <c r="X1162" s="113">
        <f t="shared" si="329"/>
        <v>1578.5</v>
      </c>
      <c r="Y1162" s="37">
        <f t="shared" si="325"/>
        <v>0</v>
      </c>
    </row>
    <row r="1163" spans="1:25" s="36" customFormat="1" ht="33" customHeight="1">
      <c r="A1163" s="355">
        <v>11</v>
      </c>
      <c r="B1163" s="281" t="s">
        <v>7</v>
      </c>
      <c r="C1163" s="594" t="s">
        <v>29</v>
      </c>
      <c r="D1163" s="285"/>
      <c r="E1163" s="361">
        <v>1.95</v>
      </c>
      <c r="F1163" s="355">
        <v>0</v>
      </c>
      <c r="G1163" s="132">
        <f t="shared" si="326"/>
        <v>0</v>
      </c>
      <c r="H1163" s="219"/>
      <c r="I1163" s="595"/>
      <c r="J1163" s="360"/>
      <c r="K1163" s="596"/>
      <c r="L1163" s="132"/>
      <c r="M1163" s="356"/>
      <c r="N1163" s="357"/>
      <c r="O1163" s="355">
        <f t="shared" si="327"/>
        <v>0</v>
      </c>
      <c r="P1163" s="132">
        <f t="shared" si="328"/>
        <v>0</v>
      </c>
      <c r="Q1163" s="358"/>
      <c r="R1163" s="359"/>
      <c r="S1163" s="359"/>
      <c r="T1163" s="359"/>
      <c r="U1163" s="359"/>
      <c r="V1163" s="359"/>
      <c r="W1163" s="355">
        <v>0</v>
      </c>
      <c r="X1163" s="132">
        <f t="shared" si="329"/>
        <v>0</v>
      </c>
      <c r="Y1163" s="37">
        <f t="shared" si="325"/>
        <v>0</v>
      </c>
    </row>
    <row r="1164" spans="1:25" s="30" customFormat="1" ht="30.75" customHeight="1">
      <c r="A1164" s="355">
        <v>12</v>
      </c>
      <c r="B1164" s="281" t="s">
        <v>8</v>
      </c>
      <c r="C1164" s="597" t="s">
        <v>29</v>
      </c>
      <c r="D1164" s="285"/>
      <c r="E1164" s="361">
        <v>7.21</v>
      </c>
      <c r="F1164" s="355">
        <v>31</v>
      </c>
      <c r="G1164" s="132">
        <f t="shared" si="326"/>
        <v>223.51</v>
      </c>
      <c r="H1164" s="235"/>
      <c r="I1164" s="235"/>
      <c r="J1164" s="286"/>
      <c r="K1164" s="79"/>
      <c r="L1164" s="132"/>
      <c r="M1164" s="233">
        <v>1212</v>
      </c>
      <c r="N1164" s="235">
        <v>43763</v>
      </c>
      <c r="O1164" s="355">
        <f t="shared" si="327"/>
        <v>31</v>
      </c>
      <c r="P1164" s="132">
        <f t="shared" si="328"/>
        <v>223.51</v>
      </c>
      <c r="Q1164" s="358"/>
      <c r="R1164" s="359"/>
      <c r="S1164" s="359"/>
      <c r="T1164" s="359"/>
      <c r="U1164" s="359"/>
      <c r="V1164" s="359"/>
      <c r="W1164" s="355">
        <v>0</v>
      </c>
      <c r="X1164" s="132">
        <f t="shared" si="329"/>
        <v>0</v>
      </c>
      <c r="Y1164" s="37">
        <f t="shared" si="325"/>
        <v>0</v>
      </c>
    </row>
    <row r="1165" spans="1:25" s="30" customFormat="1" ht="43.5" customHeight="1">
      <c r="A1165" s="573"/>
      <c r="B1165" s="167" t="s">
        <v>33</v>
      </c>
      <c r="C1165" s="578"/>
      <c r="D1165" s="579"/>
      <c r="E1165" s="580"/>
      <c r="F1165" s="573"/>
      <c r="G1165" s="581">
        <f>SUM(G1154:G1164)</f>
        <v>319496.90999999997</v>
      </c>
      <c r="H1165" s="290"/>
      <c r="I1165" s="582"/>
      <c r="J1165" s="573"/>
      <c r="K1165" s="583"/>
      <c r="L1165" s="581">
        <f>SUM(L1154:L1164)</f>
        <v>0</v>
      </c>
      <c r="M1165" s="359"/>
      <c r="N1165" s="582"/>
      <c r="O1165" s="573"/>
      <c r="P1165" s="581">
        <f>SUM(P1154:P1164)</f>
        <v>43654.450000000004</v>
      </c>
      <c r="Q1165" s="358"/>
      <c r="R1165" s="359"/>
      <c r="S1165" s="359"/>
      <c r="T1165" s="359"/>
      <c r="U1165" s="359"/>
      <c r="V1165" s="359"/>
      <c r="W1165" s="573"/>
      <c r="X1165" s="581">
        <f>SUM(X1154:X1164)</f>
        <v>275842.45999999996</v>
      </c>
      <c r="Y1165" s="37">
        <f t="shared" si="325"/>
        <v>0</v>
      </c>
    </row>
    <row r="1166" spans="1:25" s="36" customFormat="1" ht="34.5" customHeight="1">
      <c r="A1166" s="737" t="s">
        <v>53</v>
      </c>
      <c r="B1166" s="738"/>
      <c r="C1166" s="738"/>
      <c r="D1166" s="738"/>
      <c r="E1166" s="738"/>
      <c r="F1166" s="738"/>
      <c r="G1166" s="738"/>
      <c r="H1166" s="738"/>
      <c r="I1166" s="738"/>
      <c r="J1166" s="738"/>
      <c r="K1166" s="738"/>
      <c r="L1166" s="738"/>
      <c r="M1166" s="738"/>
      <c r="N1166" s="738"/>
      <c r="O1166" s="738"/>
      <c r="P1166" s="738"/>
      <c r="Q1166" s="738"/>
      <c r="R1166" s="738"/>
      <c r="S1166" s="738"/>
      <c r="T1166" s="738"/>
      <c r="U1166" s="738"/>
      <c r="V1166" s="738"/>
      <c r="W1166" s="738"/>
      <c r="X1166" s="739"/>
      <c r="Y1166" s="37">
        <f t="shared" si="325"/>
        <v>0</v>
      </c>
    </row>
    <row r="1167" spans="1:25" s="36" customFormat="1" ht="51" customHeight="1">
      <c r="A1167" s="355">
        <v>1</v>
      </c>
      <c r="B1167" s="281" t="s">
        <v>8</v>
      </c>
      <c r="C1167" s="360" t="s">
        <v>29</v>
      </c>
      <c r="D1167" s="285"/>
      <c r="E1167" s="361">
        <v>7.21</v>
      </c>
      <c r="F1167" s="355">
        <v>327</v>
      </c>
      <c r="G1167" s="132">
        <f t="shared" ref="G1167:G1177" si="330">F1167*E1167</f>
        <v>2357.67</v>
      </c>
      <c r="H1167" s="598">
        <v>44440</v>
      </c>
      <c r="I1167" s="598"/>
      <c r="J1167" s="599"/>
      <c r="K1167" s="600"/>
      <c r="L1167" s="593"/>
      <c r="M1167" s="601">
        <v>1212</v>
      </c>
      <c r="N1167" s="598">
        <v>43763</v>
      </c>
      <c r="O1167" s="355">
        <f t="shared" ref="O1167:O1177" si="331">F1167+K1167-W1167</f>
        <v>94</v>
      </c>
      <c r="P1167" s="132">
        <f t="shared" ref="P1167:P1177" si="332">O1167*E1167</f>
        <v>677.74</v>
      </c>
      <c r="Q1167" s="358"/>
      <c r="R1167" s="359"/>
      <c r="S1167" s="359"/>
      <c r="T1167" s="359"/>
      <c r="U1167" s="359"/>
      <c r="V1167" s="359"/>
      <c r="W1167" s="355">
        <v>233</v>
      </c>
      <c r="X1167" s="132">
        <f t="shared" ref="X1167:X1177" si="333">W1167*E1167</f>
        <v>1679.93</v>
      </c>
      <c r="Y1167" s="37">
        <f t="shared" si="325"/>
        <v>0</v>
      </c>
    </row>
    <row r="1168" spans="1:25" s="36" customFormat="1" ht="51" customHeight="1">
      <c r="A1168" s="355">
        <v>2</v>
      </c>
      <c r="B1168" s="281" t="s">
        <v>350</v>
      </c>
      <c r="C1168" s="360" t="s">
        <v>103</v>
      </c>
      <c r="D1168" s="592" t="s">
        <v>1219</v>
      </c>
      <c r="E1168" s="361">
        <v>55.64</v>
      </c>
      <c r="F1168" s="355">
        <v>2700</v>
      </c>
      <c r="G1168" s="132">
        <f t="shared" si="330"/>
        <v>150228</v>
      </c>
      <c r="H1168" s="219">
        <v>44621</v>
      </c>
      <c r="I1168" s="595"/>
      <c r="J1168" s="360"/>
      <c r="K1168" s="596"/>
      <c r="L1168" s="132"/>
      <c r="M1168" s="356">
        <v>1428</v>
      </c>
      <c r="N1168" s="357">
        <v>44183</v>
      </c>
      <c r="O1168" s="355">
        <f t="shared" si="331"/>
        <v>0</v>
      </c>
      <c r="P1168" s="132">
        <f t="shared" si="332"/>
        <v>0</v>
      </c>
      <c r="Q1168" s="358"/>
      <c r="R1168" s="359"/>
      <c r="S1168" s="359"/>
      <c r="T1168" s="359"/>
      <c r="U1168" s="359"/>
      <c r="V1168" s="359"/>
      <c r="W1168" s="355">
        <v>2700</v>
      </c>
      <c r="X1168" s="593">
        <f t="shared" si="333"/>
        <v>150228</v>
      </c>
      <c r="Y1168" s="37">
        <f t="shared" si="325"/>
        <v>0</v>
      </c>
    </row>
    <row r="1169" spans="1:25" s="36" customFormat="1" ht="82.5" customHeight="1">
      <c r="A1169" s="355">
        <v>3</v>
      </c>
      <c r="B1169" s="281" t="s">
        <v>350</v>
      </c>
      <c r="C1169" s="360" t="s">
        <v>103</v>
      </c>
      <c r="D1169" s="592" t="s">
        <v>1219</v>
      </c>
      <c r="E1169" s="361">
        <v>42.5</v>
      </c>
      <c r="F1169" s="355">
        <v>1455</v>
      </c>
      <c r="G1169" s="132">
        <f t="shared" si="330"/>
        <v>61837.5</v>
      </c>
      <c r="H1169" s="219">
        <v>44621</v>
      </c>
      <c r="I1169" s="595"/>
      <c r="J1169" s="360"/>
      <c r="K1169" s="596"/>
      <c r="L1169" s="132"/>
      <c r="M1169" s="356">
        <v>1004</v>
      </c>
      <c r="N1169" s="357">
        <v>44098</v>
      </c>
      <c r="O1169" s="355">
        <f t="shared" si="331"/>
        <v>1455</v>
      </c>
      <c r="P1169" s="132">
        <f t="shared" si="332"/>
        <v>61837.5</v>
      </c>
      <c r="Q1169" s="358"/>
      <c r="R1169" s="359"/>
      <c r="S1169" s="359"/>
      <c r="T1169" s="359"/>
      <c r="U1169" s="359"/>
      <c r="V1169" s="359"/>
      <c r="W1169" s="355">
        <v>0</v>
      </c>
      <c r="X1169" s="593">
        <f t="shared" si="333"/>
        <v>0</v>
      </c>
      <c r="Y1169" s="37">
        <f t="shared" si="325"/>
        <v>0</v>
      </c>
    </row>
    <row r="1170" spans="1:25" s="36" customFormat="1" ht="93.75" customHeight="1">
      <c r="A1170" s="355">
        <v>4</v>
      </c>
      <c r="B1170" s="281" t="s">
        <v>457</v>
      </c>
      <c r="C1170" s="360" t="s">
        <v>458</v>
      </c>
      <c r="D1170" s="285" t="s">
        <v>459</v>
      </c>
      <c r="E1170" s="361" t="s">
        <v>460</v>
      </c>
      <c r="F1170" s="355">
        <v>170</v>
      </c>
      <c r="G1170" s="132">
        <f t="shared" si="330"/>
        <v>145156.20000000001</v>
      </c>
      <c r="H1170" s="219" t="s">
        <v>461</v>
      </c>
      <c r="I1170" s="235"/>
      <c r="J1170" s="285"/>
      <c r="K1170" s="237"/>
      <c r="L1170" s="132"/>
      <c r="M1170" s="356" t="s">
        <v>462</v>
      </c>
      <c r="N1170" s="357" t="s">
        <v>463</v>
      </c>
      <c r="O1170" s="112">
        <f t="shared" si="331"/>
        <v>19</v>
      </c>
      <c r="P1170" s="113">
        <f t="shared" si="332"/>
        <v>16223.34</v>
      </c>
      <c r="Q1170" s="358"/>
      <c r="R1170" s="359"/>
      <c r="S1170" s="359"/>
      <c r="T1170" s="359"/>
      <c r="U1170" s="359"/>
      <c r="V1170" s="359"/>
      <c r="W1170" s="355">
        <v>151</v>
      </c>
      <c r="X1170" s="113">
        <f t="shared" si="333"/>
        <v>128932.86</v>
      </c>
      <c r="Y1170" s="37">
        <f t="shared" si="325"/>
        <v>0</v>
      </c>
    </row>
    <row r="1171" spans="1:25" s="36" customFormat="1" ht="88.5" customHeight="1">
      <c r="A1171" s="355">
        <v>5</v>
      </c>
      <c r="B1171" s="281" t="s">
        <v>464</v>
      </c>
      <c r="C1171" s="360" t="s">
        <v>465</v>
      </c>
      <c r="D1171" s="285" t="s">
        <v>466</v>
      </c>
      <c r="E1171" s="361" t="s">
        <v>467</v>
      </c>
      <c r="F1171" s="355">
        <v>237</v>
      </c>
      <c r="G1171" s="132">
        <f t="shared" si="330"/>
        <v>37410.449999999997</v>
      </c>
      <c r="H1171" s="219" t="s">
        <v>468</v>
      </c>
      <c r="I1171" s="235"/>
      <c r="J1171" s="285"/>
      <c r="K1171" s="237"/>
      <c r="L1171" s="132"/>
      <c r="M1171" s="356" t="s">
        <v>469</v>
      </c>
      <c r="N1171" s="357" t="s">
        <v>470</v>
      </c>
      <c r="O1171" s="112">
        <f t="shared" si="331"/>
        <v>18</v>
      </c>
      <c r="P1171" s="113">
        <f t="shared" si="332"/>
        <v>2841.2999999999997</v>
      </c>
      <c r="Q1171" s="358"/>
      <c r="R1171" s="359"/>
      <c r="S1171" s="359"/>
      <c r="T1171" s="359"/>
      <c r="U1171" s="359"/>
      <c r="V1171" s="359"/>
      <c r="W1171" s="355">
        <v>219</v>
      </c>
      <c r="X1171" s="113">
        <f t="shared" si="333"/>
        <v>34569.15</v>
      </c>
      <c r="Y1171" s="37">
        <f t="shared" si="325"/>
        <v>0</v>
      </c>
    </row>
    <row r="1172" spans="1:25" s="36" customFormat="1" ht="24.75" customHeight="1">
      <c r="A1172" s="355">
        <v>6</v>
      </c>
      <c r="B1172" s="309" t="s">
        <v>194</v>
      </c>
      <c r="C1172" s="233" t="s">
        <v>27</v>
      </c>
      <c r="D1172" s="285"/>
      <c r="E1172" s="180">
        <v>3.6</v>
      </c>
      <c r="F1172" s="128">
        <v>336</v>
      </c>
      <c r="G1172" s="132">
        <f t="shared" si="330"/>
        <v>1209.6000000000001</v>
      </c>
      <c r="H1172" s="201"/>
      <c r="I1172" s="293"/>
      <c r="J1172" s="291"/>
      <c r="K1172" s="111"/>
      <c r="L1172" s="602"/>
      <c r="M1172" s="587">
        <v>1420</v>
      </c>
      <c r="N1172" s="588">
        <v>43810</v>
      </c>
      <c r="O1172" s="112">
        <f t="shared" ref="O1172" si="334">F1172+K1172-W1172</f>
        <v>0</v>
      </c>
      <c r="P1172" s="113">
        <f t="shared" ref="P1172" si="335">O1172*E1172</f>
        <v>0</v>
      </c>
      <c r="Q1172" s="603"/>
      <c r="R1172" s="604"/>
      <c r="S1172" s="604"/>
      <c r="T1172" s="604"/>
      <c r="U1172" s="604"/>
      <c r="V1172" s="604"/>
      <c r="W1172" s="128">
        <v>336</v>
      </c>
      <c r="X1172" s="113">
        <f t="shared" si="333"/>
        <v>1209.6000000000001</v>
      </c>
      <c r="Y1172" s="37">
        <f t="shared" si="325"/>
        <v>0</v>
      </c>
    </row>
    <row r="1173" spans="1:25" s="36" customFormat="1" ht="24.75" customHeight="1">
      <c r="A1173" s="355">
        <v>7</v>
      </c>
      <c r="B1173" s="605" t="s">
        <v>1220</v>
      </c>
      <c r="C1173" s="606" t="s">
        <v>27</v>
      </c>
      <c r="D1173" s="607"/>
      <c r="E1173" s="608">
        <v>6.42</v>
      </c>
      <c r="F1173" s="128">
        <v>570</v>
      </c>
      <c r="G1173" s="132">
        <f t="shared" si="330"/>
        <v>3659.4</v>
      </c>
      <c r="H1173" s="201"/>
      <c r="I1173" s="293"/>
      <c r="J1173" s="291"/>
      <c r="K1173" s="111"/>
      <c r="L1173" s="602"/>
      <c r="M1173" s="587">
        <v>931</v>
      </c>
      <c r="N1173" s="588">
        <v>44084</v>
      </c>
      <c r="O1173" s="112">
        <f t="shared" ref="O1173:O1176" si="336">F1173+K1173-W1173</f>
        <v>0</v>
      </c>
      <c r="P1173" s="113">
        <f t="shared" ref="P1173:P1176" si="337">O1173*E1173</f>
        <v>0</v>
      </c>
      <c r="Q1173" s="603"/>
      <c r="R1173" s="604"/>
      <c r="S1173" s="604"/>
      <c r="T1173" s="604"/>
      <c r="U1173" s="604"/>
      <c r="V1173" s="604"/>
      <c r="W1173" s="128">
        <v>570</v>
      </c>
      <c r="X1173" s="113">
        <f t="shared" si="333"/>
        <v>3659.4</v>
      </c>
      <c r="Y1173" s="37">
        <f t="shared" si="325"/>
        <v>0</v>
      </c>
    </row>
    <row r="1174" spans="1:25" s="36" customFormat="1" ht="24.75" customHeight="1">
      <c r="A1174" s="355">
        <v>8</v>
      </c>
      <c r="B1174" s="605" t="s">
        <v>1221</v>
      </c>
      <c r="C1174" s="606" t="s">
        <v>27</v>
      </c>
      <c r="D1174" s="607"/>
      <c r="E1174" s="608">
        <v>6.42</v>
      </c>
      <c r="F1174" s="128">
        <v>96</v>
      </c>
      <c r="G1174" s="132">
        <f t="shared" si="330"/>
        <v>616.31999999999994</v>
      </c>
      <c r="H1174" s="201"/>
      <c r="I1174" s="293"/>
      <c r="J1174" s="291"/>
      <c r="K1174" s="111"/>
      <c r="L1174" s="602"/>
      <c r="M1174" s="587">
        <v>931</v>
      </c>
      <c r="N1174" s="588">
        <v>44084</v>
      </c>
      <c r="O1174" s="112">
        <f t="shared" si="336"/>
        <v>0</v>
      </c>
      <c r="P1174" s="113">
        <f t="shared" si="337"/>
        <v>0</v>
      </c>
      <c r="Q1174" s="603"/>
      <c r="R1174" s="604"/>
      <c r="S1174" s="604"/>
      <c r="T1174" s="604"/>
      <c r="U1174" s="604"/>
      <c r="V1174" s="604"/>
      <c r="W1174" s="128">
        <v>96</v>
      </c>
      <c r="X1174" s="113">
        <f t="shared" si="333"/>
        <v>616.31999999999994</v>
      </c>
      <c r="Y1174" s="37">
        <f t="shared" si="325"/>
        <v>0</v>
      </c>
    </row>
    <row r="1175" spans="1:25" s="36" customFormat="1" ht="24.75" customHeight="1">
      <c r="A1175" s="355">
        <v>9</v>
      </c>
      <c r="B1175" s="605" t="s">
        <v>1222</v>
      </c>
      <c r="C1175" s="606" t="s">
        <v>27</v>
      </c>
      <c r="D1175" s="607"/>
      <c r="E1175" s="608">
        <v>7.49</v>
      </c>
      <c r="F1175" s="128">
        <v>1287</v>
      </c>
      <c r="G1175" s="132">
        <f t="shared" si="330"/>
        <v>9639.630000000001</v>
      </c>
      <c r="H1175" s="201"/>
      <c r="I1175" s="293"/>
      <c r="J1175" s="291"/>
      <c r="K1175" s="111"/>
      <c r="L1175" s="602"/>
      <c r="M1175" s="587">
        <v>931</v>
      </c>
      <c r="N1175" s="588">
        <v>44084</v>
      </c>
      <c r="O1175" s="112">
        <f t="shared" si="336"/>
        <v>0</v>
      </c>
      <c r="P1175" s="113">
        <f t="shared" si="337"/>
        <v>0</v>
      </c>
      <c r="Q1175" s="603"/>
      <c r="R1175" s="604"/>
      <c r="S1175" s="604"/>
      <c r="T1175" s="604"/>
      <c r="U1175" s="604"/>
      <c r="V1175" s="604"/>
      <c r="W1175" s="128">
        <v>1287</v>
      </c>
      <c r="X1175" s="113">
        <f t="shared" si="333"/>
        <v>9639.630000000001</v>
      </c>
      <c r="Y1175" s="37">
        <f t="shared" si="325"/>
        <v>0</v>
      </c>
    </row>
    <row r="1176" spans="1:25" s="36" customFormat="1" ht="24.75" customHeight="1">
      <c r="A1176" s="355">
        <v>10</v>
      </c>
      <c r="B1176" s="309" t="s">
        <v>195</v>
      </c>
      <c r="C1176" s="585" t="s">
        <v>27</v>
      </c>
      <c r="D1176" s="285"/>
      <c r="E1176" s="586">
        <v>2.25</v>
      </c>
      <c r="F1176" s="80">
        <v>6062</v>
      </c>
      <c r="G1176" s="132">
        <f t="shared" si="330"/>
        <v>13639.5</v>
      </c>
      <c r="H1176" s="219"/>
      <c r="I1176" s="219"/>
      <c r="J1176" s="79"/>
      <c r="K1176" s="80"/>
      <c r="L1176" s="132"/>
      <c r="M1176" s="79">
        <v>1467</v>
      </c>
      <c r="N1176" s="219">
        <v>44189</v>
      </c>
      <c r="O1176" s="112">
        <f t="shared" si="336"/>
        <v>270</v>
      </c>
      <c r="P1176" s="113">
        <f t="shared" si="337"/>
        <v>607.5</v>
      </c>
      <c r="Q1176" s="589"/>
      <c r="R1176" s="590"/>
      <c r="S1176" s="590"/>
      <c r="T1176" s="590"/>
      <c r="U1176" s="590"/>
      <c r="V1176" s="590"/>
      <c r="W1176" s="80">
        <v>5792</v>
      </c>
      <c r="X1176" s="132">
        <f t="shared" si="333"/>
        <v>13032</v>
      </c>
      <c r="Y1176" s="37">
        <f t="shared" si="325"/>
        <v>0</v>
      </c>
    </row>
    <row r="1177" spans="1:25" s="30" customFormat="1" ht="29.25" customHeight="1">
      <c r="A1177" s="355">
        <v>11</v>
      </c>
      <c r="B1177" s="309" t="s">
        <v>196</v>
      </c>
      <c r="C1177" s="585" t="s">
        <v>27</v>
      </c>
      <c r="D1177" s="285"/>
      <c r="E1177" s="586">
        <v>2.4500000000000002</v>
      </c>
      <c r="F1177" s="80">
        <v>2412</v>
      </c>
      <c r="G1177" s="132">
        <f t="shared" si="330"/>
        <v>5909.4000000000005</v>
      </c>
      <c r="H1177" s="219"/>
      <c r="I1177" s="219"/>
      <c r="J1177" s="79"/>
      <c r="K1177" s="80"/>
      <c r="L1177" s="132"/>
      <c r="M1177" s="79">
        <v>1467</v>
      </c>
      <c r="N1177" s="219">
        <v>44189</v>
      </c>
      <c r="O1177" s="355">
        <f t="shared" si="331"/>
        <v>450</v>
      </c>
      <c r="P1177" s="132">
        <f t="shared" si="332"/>
        <v>1102.5</v>
      </c>
      <c r="Q1177" s="589"/>
      <c r="R1177" s="590"/>
      <c r="S1177" s="590"/>
      <c r="T1177" s="590"/>
      <c r="U1177" s="590"/>
      <c r="V1177" s="590"/>
      <c r="W1177" s="80">
        <v>1962</v>
      </c>
      <c r="X1177" s="132">
        <f t="shared" si="333"/>
        <v>4806.9000000000005</v>
      </c>
      <c r="Y1177" s="37">
        <f t="shared" si="325"/>
        <v>0</v>
      </c>
    </row>
    <row r="1178" spans="1:25" s="30" customFormat="1" ht="29.25" customHeight="1">
      <c r="A1178" s="573"/>
      <c r="B1178" s="167" t="s">
        <v>33</v>
      </c>
      <c r="C1178" s="573"/>
      <c r="D1178" s="573"/>
      <c r="E1178" s="581"/>
      <c r="F1178" s="573"/>
      <c r="G1178" s="581">
        <f>SUM(G1167:G1177)</f>
        <v>431663.67000000004</v>
      </c>
      <c r="H1178" s="582"/>
      <c r="I1178" s="582"/>
      <c r="J1178" s="573"/>
      <c r="K1178" s="583"/>
      <c r="L1178" s="581">
        <f>SUM(L1167:L1177)</f>
        <v>0</v>
      </c>
      <c r="M1178" s="359"/>
      <c r="N1178" s="582"/>
      <c r="O1178" s="573"/>
      <c r="P1178" s="581">
        <f>SUM(P1167:P1177)</f>
        <v>83289.88</v>
      </c>
      <c r="Q1178" s="358"/>
      <c r="R1178" s="359"/>
      <c r="S1178" s="359"/>
      <c r="T1178" s="359"/>
      <c r="U1178" s="359"/>
      <c r="V1178" s="359"/>
      <c r="W1178" s="573"/>
      <c r="X1178" s="581">
        <f>SUM(X1167:X1177)</f>
        <v>348373.79000000004</v>
      </c>
      <c r="Y1178" s="37"/>
    </row>
    <row r="1179" spans="1:25" s="36" customFormat="1" ht="34.5" customHeight="1">
      <c r="A1179" s="737" t="s">
        <v>1786</v>
      </c>
      <c r="B1179" s="738"/>
      <c r="C1179" s="738"/>
      <c r="D1179" s="738"/>
      <c r="E1179" s="738"/>
      <c r="F1179" s="738"/>
      <c r="G1179" s="738"/>
      <c r="H1179" s="738"/>
      <c r="I1179" s="738"/>
      <c r="J1179" s="738"/>
      <c r="K1179" s="738"/>
      <c r="L1179" s="738"/>
      <c r="M1179" s="738"/>
      <c r="N1179" s="738"/>
      <c r="O1179" s="738"/>
      <c r="P1179" s="738"/>
      <c r="Q1179" s="738"/>
      <c r="R1179" s="738"/>
      <c r="S1179" s="738"/>
      <c r="T1179" s="738"/>
      <c r="U1179" s="738"/>
      <c r="V1179" s="738"/>
      <c r="W1179" s="738"/>
      <c r="X1179" s="739"/>
      <c r="Y1179" s="44">
        <f t="shared" ref="Y1179:Y1180" si="338">G1180+L1180-P1180-X1180</f>
        <v>0</v>
      </c>
    </row>
    <row r="1180" spans="1:25" s="30" customFormat="1" ht="90" customHeight="1">
      <c r="A1180" s="287">
        <v>1</v>
      </c>
      <c r="B1180" s="281" t="s">
        <v>464</v>
      </c>
      <c r="C1180" s="360" t="s">
        <v>465</v>
      </c>
      <c r="D1180" s="285" t="s">
        <v>466</v>
      </c>
      <c r="E1180" s="361" t="s">
        <v>467</v>
      </c>
      <c r="F1180" s="355">
        <v>53</v>
      </c>
      <c r="G1180" s="132">
        <f t="shared" ref="G1180" si="339">F1180*E1180</f>
        <v>8366.0499999999993</v>
      </c>
      <c r="H1180" s="219" t="s">
        <v>468</v>
      </c>
      <c r="I1180" s="235"/>
      <c r="J1180" s="285"/>
      <c r="K1180" s="237"/>
      <c r="L1180" s="132"/>
      <c r="M1180" s="356" t="s">
        <v>469</v>
      </c>
      <c r="N1180" s="357" t="s">
        <v>470</v>
      </c>
      <c r="O1180" s="112">
        <f t="shared" ref="O1180" si="340">F1180+K1180-W1180</f>
        <v>14</v>
      </c>
      <c r="P1180" s="113">
        <f t="shared" ref="P1180" si="341">O1180*E1180</f>
        <v>2209.9</v>
      </c>
      <c r="Q1180" s="358"/>
      <c r="R1180" s="359"/>
      <c r="S1180" s="359"/>
      <c r="T1180" s="359"/>
      <c r="U1180" s="359"/>
      <c r="V1180" s="359"/>
      <c r="W1180" s="355">
        <v>39</v>
      </c>
      <c r="X1180" s="113">
        <f t="shared" ref="X1180" si="342">W1180*E1180</f>
        <v>6156.15</v>
      </c>
      <c r="Y1180" s="37">
        <f t="shared" si="338"/>
        <v>0</v>
      </c>
    </row>
    <row r="1181" spans="1:25" s="30" customFormat="1" ht="29.25" customHeight="1">
      <c r="A1181" s="573"/>
      <c r="B1181" s="167" t="s">
        <v>33</v>
      </c>
      <c r="C1181" s="573"/>
      <c r="D1181" s="573"/>
      <c r="E1181" s="581"/>
      <c r="F1181" s="573"/>
      <c r="G1181" s="581">
        <f>SUM(G1180:G1180)</f>
        <v>8366.0499999999993</v>
      </c>
      <c r="H1181" s="582"/>
      <c r="I1181" s="582"/>
      <c r="J1181" s="573"/>
      <c r="K1181" s="583"/>
      <c r="L1181" s="581">
        <f>SUM(L1180:L1180)</f>
        <v>0</v>
      </c>
      <c r="M1181" s="359"/>
      <c r="N1181" s="582"/>
      <c r="O1181" s="573"/>
      <c r="P1181" s="581">
        <f>SUM(P1180:P1180)</f>
        <v>2209.9</v>
      </c>
      <c r="Q1181" s="358"/>
      <c r="R1181" s="359"/>
      <c r="S1181" s="359"/>
      <c r="T1181" s="359"/>
      <c r="U1181" s="359"/>
      <c r="V1181" s="359"/>
      <c r="W1181" s="573"/>
      <c r="X1181" s="581">
        <f>SUM(X1180:X1180)</f>
        <v>6156.15</v>
      </c>
      <c r="Y1181" s="37"/>
    </row>
    <row r="1182" spans="1:25" s="30" customFormat="1" ht="29.25" hidden="1" customHeight="1">
      <c r="A1182" s="609"/>
      <c r="B1182" s="610"/>
      <c r="C1182" s="611"/>
      <c r="D1182" s="611"/>
      <c r="E1182" s="612"/>
      <c r="F1182" s="611"/>
      <c r="G1182" s="612"/>
      <c r="H1182" s="613"/>
      <c r="I1182" s="613"/>
      <c r="J1182" s="611"/>
      <c r="K1182" s="614"/>
      <c r="L1182" s="612"/>
      <c r="M1182" s="615"/>
      <c r="N1182" s="613"/>
      <c r="O1182" s="611"/>
      <c r="P1182" s="612"/>
      <c r="Q1182" s="616"/>
      <c r="R1182" s="615"/>
      <c r="S1182" s="615"/>
      <c r="T1182" s="615"/>
      <c r="U1182" s="615"/>
      <c r="V1182" s="615"/>
      <c r="W1182" s="611"/>
      <c r="X1182" s="617"/>
      <c r="Y1182" s="37">
        <f>G1183+L1183-P1183-X1183</f>
        <v>0</v>
      </c>
    </row>
    <row r="1183" spans="1:25" s="36" customFormat="1" ht="30.75" customHeight="1">
      <c r="A1183" s="737" t="s">
        <v>945</v>
      </c>
      <c r="B1183" s="738"/>
      <c r="C1183" s="738"/>
      <c r="D1183" s="738"/>
      <c r="E1183" s="738"/>
      <c r="F1183" s="738"/>
      <c r="G1183" s="738"/>
      <c r="H1183" s="738"/>
      <c r="I1183" s="738"/>
      <c r="J1183" s="738"/>
      <c r="K1183" s="738"/>
      <c r="L1183" s="738"/>
      <c r="M1183" s="738"/>
      <c r="N1183" s="738"/>
      <c r="O1183" s="738"/>
      <c r="P1183" s="738"/>
      <c r="Q1183" s="738"/>
      <c r="R1183" s="738"/>
      <c r="S1183" s="738"/>
      <c r="T1183" s="738"/>
      <c r="U1183" s="738"/>
      <c r="V1183" s="738"/>
      <c r="W1183" s="738"/>
      <c r="X1183" s="739"/>
      <c r="Y1183" s="37">
        <f>G1184+L1184-P1184-X1184</f>
        <v>0</v>
      </c>
    </row>
    <row r="1184" spans="1:25" s="36" customFormat="1" ht="40.5" customHeight="1">
      <c r="A1184" s="287">
        <v>1</v>
      </c>
      <c r="B1184" s="576" t="s">
        <v>1283</v>
      </c>
      <c r="C1184" s="341" t="s">
        <v>38</v>
      </c>
      <c r="D1184" s="285"/>
      <c r="E1184" s="307">
        <v>36.299999999999997</v>
      </c>
      <c r="F1184" s="355">
        <v>960</v>
      </c>
      <c r="G1184" s="132">
        <f t="shared" ref="G1184:G1192" si="343">F1184*E1184</f>
        <v>34848</v>
      </c>
      <c r="H1184" s="219" t="s">
        <v>468</v>
      </c>
      <c r="I1184" s="235"/>
      <c r="J1184" s="285"/>
      <c r="K1184" s="237"/>
      <c r="L1184" s="132"/>
      <c r="M1184" s="356" t="s">
        <v>469</v>
      </c>
      <c r="N1184" s="357" t="s">
        <v>470</v>
      </c>
      <c r="O1184" s="112">
        <f>F1184+K1184-W1184</f>
        <v>660</v>
      </c>
      <c r="P1184" s="113">
        <f t="shared" ref="P1184:P1194" si="344">O1184*E1184</f>
        <v>23957.999999999996</v>
      </c>
      <c r="Q1184" s="358"/>
      <c r="R1184" s="359"/>
      <c r="S1184" s="359"/>
      <c r="T1184" s="359"/>
      <c r="U1184" s="359"/>
      <c r="V1184" s="359"/>
      <c r="W1184" s="355">
        <v>300</v>
      </c>
      <c r="X1184" s="113">
        <f>W1184*E1184</f>
        <v>10890</v>
      </c>
      <c r="Y1184" s="37">
        <f>G1190+L1190-P1190-X1190</f>
        <v>0</v>
      </c>
    </row>
    <row r="1185" spans="1:25" s="36" customFormat="1" ht="40.5" customHeight="1">
      <c r="A1185" s="362">
        <v>2</v>
      </c>
      <c r="B1185" s="576" t="s">
        <v>1283</v>
      </c>
      <c r="C1185" s="341" t="s">
        <v>38</v>
      </c>
      <c r="D1185" s="285" t="s">
        <v>1788</v>
      </c>
      <c r="E1185" s="307">
        <v>36.299999999999997</v>
      </c>
      <c r="F1185" s="355"/>
      <c r="G1185" s="132"/>
      <c r="H1185" s="219">
        <v>45597</v>
      </c>
      <c r="I1185" s="235">
        <v>44329</v>
      </c>
      <c r="J1185" s="285" t="s">
        <v>2057</v>
      </c>
      <c r="K1185" s="237">
        <v>2600</v>
      </c>
      <c r="L1185" s="132">
        <f>E1185*K1185</f>
        <v>94379.999999999985</v>
      </c>
      <c r="M1185" s="356">
        <v>478</v>
      </c>
      <c r="N1185" s="357">
        <v>44313</v>
      </c>
      <c r="O1185" s="112">
        <f>F1185+K1185-W1185</f>
        <v>0</v>
      </c>
      <c r="P1185" s="113">
        <f t="shared" ref="P1185" si="345">O1185*E1185</f>
        <v>0</v>
      </c>
      <c r="Q1185" s="358"/>
      <c r="R1185" s="359"/>
      <c r="S1185" s="359"/>
      <c r="T1185" s="359"/>
      <c r="U1185" s="359"/>
      <c r="V1185" s="359"/>
      <c r="W1185" s="355">
        <v>2600</v>
      </c>
      <c r="X1185" s="113">
        <f>W1185*E1185</f>
        <v>94379.999999999985</v>
      </c>
      <c r="Y1185" s="37">
        <f t="shared" ref="Y1185:Y1189" si="346">G1191+L1191-P1191-X1191</f>
        <v>0</v>
      </c>
    </row>
    <row r="1186" spans="1:25" s="36" customFormat="1" ht="40.5" customHeight="1">
      <c r="A1186" s="362">
        <v>3</v>
      </c>
      <c r="B1186" s="618" t="s">
        <v>1831</v>
      </c>
      <c r="C1186" s="619" t="s">
        <v>29</v>
      </c>
      <c r="D1186" s="285"/>
      <c r="E1186" s="307">
        <v>69.44</v>
      </c>
      <c r="F1186" s="355"/>
      <c r="G1186" s="132"/>
      <c r="H1186" s="219">
        <v>44713</v>
      </c>
      <c r="I1186" s="235">
        <v>44322</v>
      </c>
      <c r="J1186" s="285" t="s">
        <v>2058</v>
      </c>
      <c r="K1186" s="237">
        <v>3000</v>
      </c>
      <c r="L1186" s="132">
        <f>E1186*K1186</f>
        <v>208320</v>
      </c>
      <c r="M1186" s="356">
        <v>505</v>
      </c>
      <c r="N1186" s="357">
        <v>44316</v>
      </c>
      <c r="O1186" s="112">
        <f>F1186+K1186-W1186</f>
        <v>78</v>
      </c>
      <c r="P1186" s="113">
        <f t="shared" ref="P1186" si="347">O1186*E1186</f>
        <v>5416.32</v>
      </c>
      <c r="Q1186" s="358"/>
      <c r="R1186" s="359"/>
      <c r="S1186" s="359"/>
      <c r="T1186" s="359"/>
      <c r="U1186" s="359"/>
      <c r="V1186" s="359"/>
      <c r="W1186" s="355">
        <v>2922</v>
      </c>
      <c r="X1186" s="113">
        <f>W1186*E1186</f>
        <v>202903.67999999999</v>
      </c>
      <c r="Y1186" s="37">
        <f t="shared" si="346"/>
        <v>0</v>
      </c>
    </row>
    <row r="1187" spans="1:25" s="36" customFormat="1" ht="40.5" customHeight="1">
      <c r="A1187" s="362">
        <v>4</v>
      </c>
      <c r="B1187" s="618" t="s">
        <v>2059</v>
      </c>
      <c r="C1187" s="619" t="s">
        <v>2060</v>
      </c>
      <c r="D1187" s="285"/>
      <c r="E1187" s="307">
        <v>0</v>
      </c>
      <c r="F1187" s="355"/>
      <c r="G1187" s="132"/>
      <c r="H1187" s="219"/>
      <c r="I1187" s="235">
        <v>44322</v>
      </c>
      <c r="J1187" s="285" t="s">
        <v>1958</v>
      </c>
      <c r="K1187" s="237">
        <v>2</v>
      </c>
      <c r="L1187" s="132">
        <f>E1187*K1187</f>
        <v>0</v>
      </c>
      <c r="M1187" s="356" t="s">
        <v>2061</v>
      </c>
      <c r="N1187" s="357">
        <v>44312</v>
      </c>
      <c r="O1187" s="112">
        <f t="shared" ref="O1187:O1189" si="348">F1187+K1187-W1187</f>
        <v>2</v>
      </c>
      <c r="P1187" s="113">
        <f t="shared" ref="P1187:P1189" si="349">O1187*E1187</f>
        <v>0</v>
      </c>
      <c r="Q1187" s="358"/>
      <c r="R1187" s="359"/>
      <c r="S1187" s="359"/>
      <c r="T1187" s="359"/>
      <c r="U1187" s="359"/>
      <c r="V1187" s="359"/>
      <c r="W1187" s="355">
        <v>0</v>
      </c>
      <c r="X1187" s="113">
        <f t="shared" ref="X1187:X1189" si="350">W1187*E1187</f>
        <v>0</v>
      </c>
      <c r="Y1187" s="37">
        <f t="shared" si="346"/>
        <v>0</v>
      </c>
    </row>
    <row r="1188" spans="1:25" s="36" customFormat="1" ht="40.5" customHeight="1">
      <c r="A1188" s="362">
        <v>5</v>
      </c>
      <c r="B1188" s="618" t="s">
        <v>1799</v>
      </c>
      <c r="C1188" s="619" t="s">
        <v>1769</v>
      </c>
      <c r="D1188" s="285"/>
      <c r="E1188" s="307">
        <v>0</v>
      </c>
      <c r="F1188" s="355"/>
      <c r="G1188" s="132"/>
      <c r="H1188" s="219"/>
      <c r="I1188" s="235">
        <v>44322</v>
      </c>
      <c r="J1188" s="285" t="s">
        <v>1958</v>
      </c>
      <c r="K1188" s="237">
        <v>2</v>
      </c>
      <c r="L1188" s="132">
        <f t="shared" ref="L1188:L1189" si="351">E1188*K1188</f>
        <v>0</v>
      </c>
      <c r="M1188" s="356" t="s">
        <v>2061</v>
      </c>
      <c r="N1188" s="357">
        <v>44312</v>
      </c>
      <c r="O1188" s="112">
        <f t="shared" si="348"/>
        <v>0.39999999999999991</v>
      </c>
      <c r="P1188" s="113">
        <f t="shared" si="349"/>
        <v>0</v>
      </c>
      <c r="Q1188" s="358"/>
      <c r="R1188" s="359"/>
      <c r="S1188" s="359"/>
      <c r="T1188" s="359"/>
      <c r="U1188" s="359"/>
      <c r="V1188" s="359"/>
      <c r="W1188" s="355">
        <v>1.6</v>
      </c>
      <c r="X1188" s="113">
        <f t="shared" si="350"/>
        <v>0</v>
      </c>
      <c r="Y1188" s="37">
        <f t="shared" si="346"/>
        <v>0</v>
      </c>
    </row>
    <row r="1189" spans="1:25" s="36" customFormat="1" ht="40.5" customHeight="1">
      <c r="A1189" s="362">
        <v>6</v>
      </c>
      <c r="B1189" s="618" t="s">
        <v>1771</v>
      </c>
      <c r="C1189" s="619" t="s">
        <v>1769</v>
      </c>
      <c r="D1189" s="285"/>
      <c r="E1189" s="307">
        <v>0</v>
      </c>
      <c r="F1189" s="355"/>
      <c r="G1189" s="132"/>
      <c r="H1189" s="219"/>
      <c r="I1189" s="235">
        <v>44322</v>
      </c>
      <c r="J1189" s="285" t="s">
        <v>1958</v>
      </c>
      <c r="K1189" s="237">
        <v>2</v>
      </c>
      <c r="L1189" s="132">
        <f t="shared" si="351"/>
        <v>0</v>
      </c>
      <c r="M1189" s="356" t="s">
        <v>2061</v>
      </c>
      <c r="N1189" s="357">
        <v>44312</v>
      </c>
      <c r="O1189" s="112">
        <f t="shared" si="348"/>
        <v>0.39999999999999991</v>
      </c>
      <c r="P1189" s="113">
        <f t="shared" si="349"/>
        <v>0</v>
      </c>
      <c r="Q1189" s="358"/>
      <c r="R1189" s="359"/>
      <c r="S1189" s="359"/>
      <c r="T1189" s="359"/>
      <c r="U1189" s="359"/>
      <c r="V1189" s="359"/>
      <c r="W1189" s="355">
        <v>1.6</v>
      </c>
      <c r="X1189" s="620">
        <f t="shared" si="350"/>
        <v>0</v>
      </c>
      <c r="Y1189" s="37">
        <f t="shared" si="346"/>
        <v>0</v>
      </c>
    </row>
    <row r="1190" spans="1:25" s="36" customFormat="1" ht="34.5" customHeight="1">
      <c r="A1190" s="621">
        <v>7</v>
      </c>
      <c r="B1190" s="288" t="s">
        <v>2072</v>
      </c>
      <c r="C1190" s="289" t="s">
        <v>38</v>
      </c>
      <c r="D1190" s="289"/>
      <c r="E1190" s="622">
        <v>1.6000000000000001E-3</v>
      </c>
      <c r="F1190" s="128">
        <v>66</v>
      </c>
      <c r="G1190" s="602">
        <f>F1190*E1190</f>
        <v>0.1056</v>
      </c>
      <c r="H1190" s="623"/>
      <c r="I1190" s="293">
        <v>44187</v>
      </c>
      <c r="J1190" s="289"/>
      <c r="K1190" s="200"/>
      <c r="L1190" s="342"/>
      <c r="M1190" s="289">
        <v>1384</v>
      </c>
      <c r="N1190" s="293">
        <v>44176</v>
      </c>
      <c r="O1190" s="128">
        <f>F1190+K1190-W1190</f>
        <v>40</v>
      </c>
      <c r="P1190" s="602">
        <f>O1190*E1190</f>
        <v>6.4000000000000001E-2</v>
      </c>
      <c r="Q1190" s="114"/>
      <c r="R1190" s="115"/>
      <c r="S1190" s="115"/>
      <c r="T1190" s="115"/>
      <c r="U1190" s="115"/>
      <c r="V1190" s="115"/>
      <c r="W1190" s="128">
        <v>26</v>
      </c>
      <c r="X1190" s="602">
        <f>W1190*E1190</f>
        <v>4.1600000000000005E-2</v>
      </c>
      <c r="Y1190" s="37">
        <f>G1191+L1191-P1191-X1191</f>
        <v>0</v>
      </c>
    </row>
    <row r="1191" spans="1:25" s="36" customFormat="1" ht="95.25" customHeight="1">
      <c r="A1191" s="621">
        <v>8</v>
      </c>
      <c r="B1191" s="288" t="s">
        <v>2073</v>
      </c>
      <c r="C1191" s="289" t="s">
        <v>38</v>
      </c>
      <c r="D1191" s="289" t="s">
        <v>1297</v>
      </c>
      <c r="E1191" s="289">
        <v>1.65</v>
      </c>
      <c r="F1191" s="128">
        <v>49500</v>
      </c>
      <c r="G1191" s="602">
        <f>F1191*E1191</f>
        <v>81675</v>
      </c>
      <c r="H1191" s="293">
        <v>44866</v>
      </c>
      <c r="I1191" s="293">
        <v>44187</v>
      </c>
      <c r="J1191" s="289"/>
      <c r="K1191" s="200"/>
      <c r="L1191" s="342"/>
      <c r="M1191" s="289">
        <v>1384</v>
      </c>
      <c r="N1191" s="293">
        <v>44176</v>
      </c>
      <c r="O1191" s="128">
        <f t="shared" ref="O1191" si="352">F1191+K1191-W1191</f>
        <v>30000</v>
      </c>
      <c r="P1191" s="602">
        <f t="shared" ref="P1191" si="353">O1191*E1191</f>
        <v>49500</v>
      </c>
      <c r="Q1191" s="114"/>
      <c r="R1191" s="115"/>
      <c r="S1191" s="115"/>
      <c r="T1191" s="115"/>
      <c r="U1191" s="115"/>
      <c r="V1191" s="115"/>
      <c r="W1191" s="128">
        <v>19500</v>
      </c>
      <c r="X1191" s="602">
        <f>W1191*E1191</f>
        <v>32175</v>
      </c>
      <c r="Y1191" s="37">
        <f>G1192+L1192-P1192-X1192</f>
        <v>0</v>
      </c>
    </row>
    <row r="1192" spans="1:25" s="30" customFormat="1" ht="92.25" customHeight="1">
      <c r="A1192" s="287">
        <v>9</v>
      </c>
      <c r="B1192" s="281" t="s">
        <v>464</v>
      </c>
      <c r="C1192" s="360" t="s">
        <v>465</v>
      </c>
      <c r="D1192" s="285" t="s">
        <v>466</v>
      </c>
      <c r="E1192" s="361" t="s">
        <v>467</v>
      </c>
      <c r="F1192" s="355">
        <v>120</v>
      </c>
      <c r="G1192" s="132">
        <f t="shared" si="343"/>
        <v>18942</v>
      </c>
      <c r="H1192" s="219" t="s">
        <v>468</v>
      </c>
      <c r="I1192" s="235"/>
      <c r="J1192" s="285"/>
      <c r="K1192" s="237"/>
      <c r="L1192" s="132"/>
      <c r="M1192" s="356" t="s">
        <v>469</v>
      </c>
      <c r="N1192" s="357" t="s">
        <v>470</v>
      </c>
      <c r="O1192" s="112">
        <f t="shared" ref="O1192" si="354">F1192+K1192-W1192</f>
        <v>11</v>
      </c>
      <c r="P1192" s="113">
        <f t="shared" si="344"/>
        <v>1736.35</v>
      </c>
      <c r="Q1192" s="358"/>
      <c r="R1192" s="359"/>
      <c r="S1192" s="359"/>
      <c r="T1192" s="359"/>
      <c r="U1192" s="359"/>
      <c r="V1192" s="359"/>
      <c r="W1192" s="355">
        <v>109</v>
      </c>
      <c r="X1192" s="113">
        <f t="shared" ref="X1192:X1194" si="355">W1192*E1192</f>
        <v>17205.649999999998</v>
      </c>
      <c r="Y1192" s="37">
        <f t="shared" ref="Y1192:Y1194" si="356">G1193+L1193-P1193-X1193</f>
        <v>0</v>
      </c>
    </row>
    <row r="1193" spans="1:25" s="30" customFormat="1" ht="53.25" customHeight="1">
      <c r="A1193" s="362">
        <v>10</v>
      </c>
      <c r="B1193" s="624" t="s">
        <v>1799</v>
      </c>
      <c r="C1193" s="625" t="s">
        <v>1829</v>
      </c>
      <c r="D1193" s="626"/>
      <c r="E1193" s="627">
        <v>0</v>
      </c>
      <c r="F1193" s="628">
        <v>1.8</v>
      </c>
      <c r="G1193" s="629">
        <v>0</v>
      </c>
      <c r="H1193" s="566"/>
      <c r="I1193" s="630">
        <v>44322</v>
      </c>
      <c r="J1193" s="626" t="s">
        <v>1958</v>
      </c>
      <c r="K1193" s="631">
        <v>2</v>
      </c>
      <c r="L1193" s="629">
        <v>0</v>
      </c>
      <c r="M1193" s="632">
        <v>638</v>
      </c>
      <c r="N1193" s="633">
        <v>44312</v>
      </c>
      <c r="O1193" s="112">
        <v>0.2</v>
      </c>
      <c r="P1193" s="113">
        <f t="shared" si="344"/>
        <v>0</v>
      </c>
      <c r="Q1193" s="634"/>
      <c r="R1193" s="635"/>
      <c r="S1193" s="635"/>
      <c r="T1193" s="635"/>
      <c r="U1193" s="635"/>
      <c r="V1193" s="635"/>
      <c r="W1193" s="628">
        <v>1.6</v>
      </c>
      <c r="X1193" s="113">
        <f t="shared" si="355"/>
        <v>0</v>
      </c>
      <c r="Y1193" s="37">
        <f t="shared" si="356"/>
        <v>0</v>
      </c>
    </row>
    <row r="1194" spans="1:25" s="30" customFormat="1" ht="62.25" customHeight="1">
      <c r="A1194" s="362">
        <v>11</v>
      </c>
      <c r="B1194" s="624" t="s">
        <v>1771</v>
      </c>
      <c r="C1194" s="625" t="s">
        <v>1829</v>
      </c>
      <c r="D1194" s="626"/>
      <c r="E1194" s="627">
        <v>0</v>
      </c>
      <c r="F1194" s="628">
        <v>1.8</v>
      </c>
      <c r="G1194" s="629">
        <v>0</v>
      </c>
      <c r="H1194" s="566"/>
      <c r="I1194" s="630">
        <v>44322</v>
      </c>
      <c r="J1194" s="626" t="s">
        <v>1958</v>
      </c>
      <c r="K1194" s="631">
        <v>2</v>
      </c>
      <c r="L1194" s="629">
        <v>0</v>
      </c>
      <c r="M1194" s="632">
        <v>638</v>
      </c>
      <c r="N1194" s="633">
        <v>44312</v>
      </c>
      <c r="O1194" s="112">
        <v>0.2</v>
      </c>
      <c r="P1194" s="113">
        <f t="shared" si="344"/>
        <v>0</v>
      </c>
      <c r="Q1194" s="634"/>
      <c r="R1194" s="635"/>
      <c r="S1194" s="635"/>
      <c r="T1194" s="635"/>
      <c r="U1194" s="635"/>
      <c r="V1194" s="635"/>
      <c r="W1194" s="628">
        <v>1.6</v>
      </c>
      <c r="X1194" s="113">
        <f t="shared" si="355"/>
        <v>0</v>
      </c>
      <c r="Y1194" s="37">
        <f t="shared" si="356"/>
        <v>0</v>
      </c>
    </row>
    <row r="1195" spans="1:25" s="30" customFormat="1" ht="36" customHeight="1">
      <c r="A1195" s="573"/>
      <c r="B1195" s="167" t="s">
        <v>33</v>
      </c>
      <c r="C1195" s="573"/>
      <c r="D1195" s="573"/>
      <c r="E1195" s="581"/>
      <c r="F1195" s="573"/>
      <c r="G1195" s="581">
        <f>SUM(G1184:G1192)</f>
        <v>135465.10560000001</v>
      </c>
      <c r="H1195" s="582"/>
      <c r="I1195" s="582"/>
      <c r="J1195" s="573"/>
      <c r="K1195" s="583"/>
      <c r="L1195" s="581">
        <f>SUM(L1184:L1192)</f>
        <v>302700</v>
      </c>
      <c r="M1195" s="359"/>
      <c r="N1195" s="582"/>
      <c r="O1195" s="573"/>
      <c r="P1195" s="581">
        <f>SUM(P1184:P1192)</f>
        <v>80610.733999999997</v>
      </c>
      <c r="Q1195" s="358"/>
      <c r="R1195" s="359"/>
      <c r="S1195" s="359"/>
      <c r="T1195" s="359"/>
      <c r="U1195" s="359"/>
      <c r="V1195" s="359"/>
      <c r="W1195" s="573"/>
      <c r="X1195" s="581">
        <f>SUM(X1184:X1192)</f>
        <v>357554.37160000001</v>
      </c>
      <c r="Y1195" s="37">
        <f>G1196+L1196-P1196-X1196</f>
        <v>0</v>
      </c>
    </row>
    <row r="1196" spans="1:25" s="36" customFormat="1" ht="28.5" customHeight="1">
      <c r="A1196" s="737" t="s">
        <v>932</v>
      </c>
      <c r="B1196" s="738"/>
      <c r="C1196" s="738"/>
      <c r="D1196" s="738"/>
      <c r="E1196" s="738"/>
      <c r="F1196" s="738"/>
      <c r="G1196" s="738"/>
      <c r="H1196" s="738"/>
      <c r="I1196" s="738"/>
      <c r="J1196" s="738"/>
      <c r="K1196" s="738"/>
      <c r="L1196" s="738"/>
      <c r="M1196" s="738"/>
      <c r="N1196" s="738"/>
      <c r="O1196" s="738"/>
      <c r="P1196" s="738"/>
      <c r="Q1196" s="738"/>
      <c r="R1196" s="738"/>
      <c r="S1196" s="738"/>
      <c r="T1196" s="738"/>
      <c r="U1196" s="738"/>
      <c r="V1196" s="738"/>
      <c r="W1196" s="738"/>
      <c r="X1196" s="739"/>
      <c r="Y1196" s="44">
        <f t="shared" ref="Y1196:Y1247" si="357">G1197+L1197-P1197-X1197</f>
        <v>0</v>
      </c>
    </row>
    <row r="1197" spans="1:25" s="30" customFormat="1" ht="91.5" customHeight="1">
      <c r="A1197" s="287">
        <v>1</v>
      </c>
      <c r="B1197" s="281" t="s">
        <v>464</v>
      </c>
      <c r="C1197" s="360" t="s">
        <v>465</v>
      </c>
      <c r="D1197" s="285" t="s">
        <v>466</v>
      </c>
      <c r="E1197" s="361" t="s">
        <v>467</v>
      </c>
      <c r="F1197" s="355">
        <v>30</v>
      </c>
      <c r="G1197" s="132">
        <f t="shared" ref="G1197:G1198" si="358">F1197*E1197</f>
        <v>4735.5</v>
      </c>
      <c r="H1197" s="219" t="s">
        <v>468</v>
      </c>
      <c r="I1197" s="235"/>
      <c r="J1197" s="285"/>
      <c r="K1197" s="237"/>
      <c r="L1197" s="132"/>
      <c r="M1197" s="356" t="s">
        <v>469</v>
      </c>
      <c r="N1197" s="357" t="s">
        <v>470</v>
      </c>
      <c r="O1197" s="112">
        <f t="shared" ref="O1197" si="359">F1197+K1197-W1197</f>
        <v>0</v>
      </c>
      <c r="P1197" s="113">
        <f t="shared" ref="P1197" si="360">O1197*E1197</f>
        <v>0</v>
      </c>
      <c r="Q1197" s="358"/>
      <c r="R1197" s="359"/>
      <c r="S1197" s="359"/>
      <c r="T1197" s="359"/>
      <c r="U1197" s="359"/>
      <c r="V1197" s="359"/>
      <c r="W1197" s="355">
        <v>30</v>
      </c>
      <c r="X1197" s="113">
        <f t="shared" ref="X1197" si="361">W1197*E1197</f>
        <v>4735.5</v>
      </c>
      <c r="Y1197" s="37">
        <f>G1199+L1199-P1199-X1199</f>
        <v>0</v>
      </c>
    </row>
    <row r="1198" spans="1:25" s="30" customFormat="1" ht="69.75" customHeight="1">
      <c r="A1198" s="362">
        <v>2</v>
      </c>
      <c r="B1198" s="624" t="s">
        <v>1959</v>
      </c>
      <c r="C1198" s="625" t="s">
        <v>38</v>
      </c>
      <c r="D1198" s="626" t="s">
        <v>1788</v>
      </c>
      <c r="E1198" s="627">
        <v>36.299999999999997</v>
      </c>
      <c r="F1198" s="628">
        <v>1180</v>
      </c>
      <c r="G1198" s="132">
        <f t="shared" si="358"/>
        <v>42834</v>
      </c>
      <c r="H1198" s="566">
        <v>45597</v>
      </c>
      <c r="I1198" s="630">
        <v>44329</v>
      </c>
      <c r="J1198" s="626" t="s">
        <v>1960</v>
      </c>
      <c r="K1198" s="631">
        <v>2050</v>
      </c>
      <c r="L1198" s="629">
        <v>0</v>
      </c>
      <c r="M1198" s="632">
        <v>478</v>
      </c>
      <c r="N1198" s="633">
        <v>44313</v>
      </c>
      <c r="O1198" s="112">
        <v>880</v>
      </c>
      <c r="P1198" s="113">
        <f t="shared" ref="P1198" si="362">O1198*E1198</f>
        <v>31943.999999999996</v>
      </c>
      <c r="Q1198" s="634"/>
      <c r="R1198" s="635"/>
      <c r="S1198" s="635"/>
      <c r="T1198" s="635"/>
      <c r="U1198" s="635"/>
      <c r="V1198" s="635"/>
      <c r="W1198" s="355">
        <v>300</v>
      </c>
      <c r="X1198" s="113">
        <f t="shared" ref="X1198" si="363">W1198*E1198</f>
        <v>10890</v>
      </c>
      <c r="Y1198" s="37">
        <f>G1200+L1200-P1200-X1200</f>
        <v>0</v>
      </c>
    </row>
    <row r="1199" spans="1:25" s="30" customFormat="1" ht="26.25" customHeight="1">
      <c r="A1199" s="573"/>
      <c r="B1199" s="167" t="s">
        <v>33</v>
      </c>
      <c r="C1199" s="573"/>
      <c r="D1199" s="573"/>
      <c r="E1199" s="581"/>
      <c r="F1199" s="573"/>
      <c r="G1199" s="581">
        <f>SUM(G1197:G1198)</f>
        <v>47569.5</v>
      </c>
      <c r="H1199" s="582"/>
      <c r="I1199" s="582"/>
      <c r="J1199" s="573"/>
      <c r="K1199" s="583"/>
      <c r="L1199" s="581">
        <f>SUM(L1197:L1197)</f>
        <v>0</v>
      </c>
      <c r="M1199" s="359"/>
      <c r="N1199" s="582"/>
      <c r="O1199" s="573"/>
      <c r="P1199" s="581">
        <f>SUM(P1197:P1198)</f>
        <v>31943.999999999996</v>
      </c>
      <c r="Q1199" s="358"/>
      <c r="R1199" s="359"/>
      <c r="S1199" s="359"/>
      <c r="T1199" s="359"/>
      <c r="U1199" s="359"/>
      <c r="V1199" s="359"/>
      <c r="W1199" s="573"/>
      <c r="X1199" s="581">
        <f>SUM(X1197:X1198)</f>
        <v>15625.5</v>
      </c>
      <c r="Y1199" s="37">
        <f t="shared" si="357"/>
        <v>0</v>
      </c>
    </row>
    <row r="1200" spans="1:25" s="36" customFormat="1" ht="42" customHeight="1">
      <c r="A1200" s="737" t="s">
        <v>59</v>
      </c>
      <c r="B1200" s="738"/>
      <c r="C1200" s="738"/>
      <c r="D1200" s="738"/>
      <c r="E1200" s="738"/>
      <c r="F1200" s="738"/>
      <c r="G1200" s="738"/>
      <c r="H1200" s="738"/>
      <c r="I1200" s="738"/>
      <c r="J1200" s="738"/>
      <c r="K1200" s="738"/>
      <c r="L1200" s="738"/>
      <c r="M1200" s="738"/>
      <c r="N1200" s="738"/>
      <c r="O1200" s="738"/>
      <c r="P1200" s="738"/>
      <c r="Q1200" s="738"/>
      <c r="R1200" s="738"/>
      <c r="S1200" s="738"/>
      <c r="T1200" s="738"/>
      <c r="U1200" s="738"/>
      <c r="V1200" s="738"/>
      <c r="W1200" s="738"/>
      <c r="X1200" s="739"/>
      <c r="Y1200" s="37">
        <f t="shared" si="357"/>
        <v>0</v>
      </c>
    </row>
    <row r="1201" spans="1:25" s="36" customFormat="1" ht="93.75" customHeight="1">
      <c r="A1201" s="355">
        <v>1</v>
      </c>
      <c r="B1201" s="281" t="s">
        <v>8</v>
      </c>
      <c r="C1201" s="597" t="s">
        <v>29</v>
      </c>
      <c r="D1201" s="285"/>
      <c r="E1201" s="361">
        <v>6.74</v>
      </c>
      <c r="F1201" s="355">
        <v>9</v>
      </c>
      <c r="G1201" s="132">
        <f t="shared" ref="G1201:G1204" si="364">F1201*E1201</f>
        <v>60.660000000000004</v>
      </c>
      <c r="H1201" s="235">
        <v>44440</v>
      </c>
      <c r="I1201" s="235"/>
      <c r="J1201" s="286"/>
      <c r="K1201" s="79"/>
      <c r="L1201" s="132"/>
      <c r="M1201" s="233">
        <v>1212</v>
      </c>
      <c r="N1201" s="235">
        <v>43763</v>
      </c>
      <c r="O1201" s="355">
        <f t="shared" ref="O1201:O1204" si="365">F1201+K1201-W1201</f>
        <v>0</v>
      </c>
      <c r="P1201" s="132">
        <f t="shared" ref="P1201:P1204" si="366">O1201*E1201</f>
        <v>0</v>
      </c>
      <c r="Q1201" s="358"/>
      <c r="R1201" s="359"/>
      <c r="S1201" s="359"/>
      <c r="T1201" s="359"/>
      <c r="U1201" s="359"/>
      <c r="V1201" s="359"/>
      <c r="W1201" s="355">
        <v>9</v>
      </c>
      <c r="X1201" s="132">
        <f t="shared" ref="X1201:X1204" si="367">W1201*E1201</f>
        <v>60.660000000000004</v>
      </c>
      <c r="Y1201" s="37">
        <f t="shared" si="357"/>
        <v>0</v>
      </c>
    </row>
    <row r="1202" spans="1:25" s="36" customFormat="1" ht="89.25" customHeight="1">
      <c r="A1202" s="355">
        <v>2</v>
      </c>
      <c r="B1202" s="281" t="s">
        <v>464</v>
      </c>
      <c r="C1202" s="360" t="s">
        <v>465</v>
      </c>
      <c r="D1202" s="285" t="s">
        <v>466</v>
      </c>
      <c r="E1202" s="361" t="s">
        <v>467</v>
      </c>
      <c r="F1202" s="355">
        <v>145</v>
      </c>
      <c r="G1202" s="132">
        <f t="shared" si="364"/>
        <v>22888.25</v>
      </c>
      <c r="H1202" s="219" t="s">
        <v>468</v>
      </c>
      <c r="I1202" s="235"/>
      <c r="J1202" s="285"/>
      <c r="K1202" s="237"/>
      <c r="L1202" s="132"/>
      <c r="M1202" s="356" t="s">
        <v>469</v>
      </c>
      <c r="N1202" s="357" t="s">
        <v>470</v>
      </c>
      <c r="O1202" s="112">
        <f t="shared" si="365"/>
        <v>0</v>
      </c>
      <c r="P1202" s="113">
        <f t="shared" si="366"/>
        <v>0</v>
      </c>
      <c r="Q1202" s="358"/>
      <c r="R1202" s="359"/>
      <c r="S1202" s="359"/>
      <c r="T1202" s="359"/>
      <c r="U1202" s="359"/>
      <c r="V1202" s="359"/>
      <c r="W1202" s="355">
        <v>145</v>
      </c>
      <c r="X1202" s="113">
        <f t="shared" si="367"/>
        <v>22888.25</v>
      </c>
      <c r="Y1202" s="37">
        <f t="shared" si="357"/>
        <v>0</v>
      </c>
    </row>
    <row r="1203" spans="1:25" s="36" customFormat="1" ht="75" customHeight="1">
      <c r="A1203" s="355">
        <v>3</v>
      </c>
      <c r="B1203" s="281" t="s">
        <v>457</v>
      </c>
      <c r="C1203" s="360" t="s">
        <v>458</v>
      </c>
      <c r="D1203" s="285" t="s">
        <v>459</v>
      </c>
      <c r="E1203" s="361" t="s">
        <v>460</v>
      </c>
      <c r="F1203" s="355">
        <v>198</v>
      </c>
      <c r="G1203" s="132">
        <f t="shared" si="364"/>
        <v>169064.28</v>
      </c>
      <c r="H1203" s="219" t="s">
        <v>461</v>
      </c>
      <c r="I1203" s="235"/>
      <c r="J1203" s="285"/>
      <c r="K1203" s="237"/>
      <c r="L1203" s="132"/>
      <c r="M1203" s="356" t="s">
        <v>462</v>
      </c>
      <c r="N1203" s="357" t="s">
        <v>463</v>
      </c>
      <c r="O1203" s="112">
        <f t="shared" si="365"/>
        <v>15</v>
      </c>
      <c r="P1203" s="113">
        <f t="shared" si="366"/>
        <v>12807.9</v>
      </c>
      <c r="Q1203" s="358"/>
      <c r="R1203" s="359"/>
      <c r="S1203" s="359"/>
      <c r="T1203" s="359"/>
      <c r="U1203" s="359"/>
      <c r="V1203" s="359"/>
      <c r="W1203" s="355">
        <v>183</v>
      </c>
      <c r="X1203" s="113">
        <f t="shared" si="367"/>
        <v>156256.38</v>
      </c>
      <c r="Y1203" s="37">
        <f t="shared" si="357"/>
        <v>0</v>
      </c>
    </row>
    <row r="1204" spans="1:25" s="30" customFormat="1" ht="50.25" customHeight="1">
      <c r="A1204" s="355">
        <v>4</v>
      </c>
      <c r="B1204" s="281" t="s">
        <v>350</v>
      </c>
      <c r="C1204" s="360" t="s">
        <v>103</v>
      </c>
      <c r="D1204" s="592" t="s">
        <v>1219</v>
      </c>
      <c r="E1204" s="361">
        <v>42.5</v>
      </c>
      <c r="F1204" s="355">
        <v>1560</v>
      </c>
      <c r="G1204" s="132">
        <f t="shared" si="364"/>
        <v>66300</v>
      </c>
      <c r="H1204" s="219">
        <v>44621</v>
      </c>
      <c r="I1204" s="595"/>
      <c r="J1204" s="360"/>
      <c r="K1204" s="596"/>
      <c r="L1204" s="132"/>
      <c r="M1204" s="356">
        <v>1004</v>
      </c>
      <c r="N1204" s="357">
        <v>44098</v>
      </c>
      <c r="O1204" s="355">
        <f t="shared" si="365"/>
        <v>270</v>
      </c>
      <c r="P1204" s="132">
        <f t="shared" si="366"/>
        <v>11475</v>
      </c>
      <c r="Q1204" s="358"/>
      <c r="R1204" s="359"/>
      <c r="S1204" s="359"/>
      <c r="T1204" s="359"/>
      <c r="U1204" s="359"/>
      <c r="V1204" s="359"/>
      <c r="W1204" s="355">
        <v>1290</v>
      </c>
      <c r="X1204" s="593">
        <f t="shared" si="367"/>
        <v>54825</v>
      </c>
      <c r="Y1204" s="37">
        <f t="shared" si="357"/>
        <v>0</v>
      </c>
    </row>
    <row r="1205" spans="1:25" s="30" customFormat="1" ht="39" customHeight="1">
      <c r="A1205" s="573"/>
      <c r="B1205" s="167" t="s">
        <v>33</v>
      </c>
      <c r="C1205" s="341"/>
      <c r="D1205" s="636"/>
      <c r="E1205" s="332"/>
      <c r="F1205" s="573"/>
      <c r="G1205" s="581">
        <f>SUM(G1201:G1204)</f>
        <v>258313.19</v>
      </c>
      <c r="H1205" s="290"/>
      <c r="I1205" s="582"/>
      <c r="J1205" s="573"/>
      <c r="K1205" s="583"/>
      <c r="L1205" s="581">
        <f>SUM(L1201:L1204)</f>
        <v>0</v>
      </c>
      <c r="M1205" s="359"/>
      <c r="N1205" s="582"/>
      <c r="O1205" s="573"/>
      <c r="P1205" s="581">
        <f>SUM(P1201:P1204)</f>
        <v>24282.9</v>
      </c>
      <c r="Q1205" s="358"/>
      <c r="R1205" s="359"/>
      <c r="S1205" s="359"/>
      <c r="T1205" s="359"/>
      <c r="U1205" s="359"/>
      <c r="V1205" s="359"/>
      <c r="W1205" s="573"/>
      <c r="X1205" s="581">
        <f>SUM(X1201:X1204)</f>
        <v>234030.29</v>
      </c>
      <c r="Y1205" s="37">
        <f t="shared" si="357"/>
        <v>0</v>
      </c>
    </row>
    <row r="1206" spans="1:25" s="36" customFormat="1" ht="31.5" customHeight="1">
      <c r="A1206" s="737" t="s">
        <v>58</v>
      </c>
      <c r="B1206" s="738"/>
      <c r="C1206" s="738"/>
      <c r="D1206" s="738"/>
      <c r="E1206" s="738"/>
      <c r="F1206" s="738"/>
      <c r="G1206" s="738"/>
      <c r="H1206" s="738"/>
      <c r="I1206" s="738"/>
      <c r="J1206" s="738"/>
      <c r="K1206" s="738"/>
      <c r="L1206" s="738"/>
      <c r="M1206" s="738"/>
      <c r="N1206" s="738"/>
      <c r="O1206" s="738"/>
      <c r="P1206" s="738"/>
      <c r="Q1206" s="738"/>
      <c r="R1206" s="738"/>
      <c r="S1206" s="738"/>
      <c r="T1206" s="738"/>
      <c r="U1206" s="738"/>
      <c r="V1206" s="738"/>
      <c r="W1206" s="738"/>
      <c r="X1206" s="739"/>
      <c r="Y1206" s="37">
        <f t="shared" si="357"/>
        <v>0</v>
      </c>
    </row>
    <row r="1207" spans="1:25" s="36" customFormat="1" ht="25.5" customHeight="1">
      <c r="A1207" s="355">
        <v>1</v>
      </c>
      <c r="B1207" s="637" t="s">
        <v>8</v>
      </c>
      <c r="C1207" s="638" t="s">
        <v>29</v>
      </c>
      <c r="D1207" s="639"/>
      <c r="E1207" s="640">
        <v>7.21</v>
      </c>
      <c r="F1207" s="591">
        <v>629</v>
      </c>
      <c r="G1207" s="593">
        <f t="shared" ref="G1207:G1216" si="368">F1207*E1207</f>
        <v>4535.09</v>
      </c>
      <c r="H1207" s="598">
        <v>44440</v>
      </c>
      <c r="I1207" s="598"/>
      <c r="J1207" s="599"/>
      <c r="K1207" s="600"/>
      <c r="L1207" s="593"/>
      <c r="M1207" s="601">
        <v>1212</v>
      </c>
      <c r="N1207" s="598">
        <v>43763</v>
      </c>
      <c r="O1207" s="591">
        <f>F1207+K1207-W1207</f>
        <v>124</v>
      </c>
      <c r="P1207" s="593">
        <f>O1207*E1207</f>
        <v>894.04</v>
      </c>
      <c r="Q1207" s="589"/>
      <c r="R1207" s="590"/>
      <c r="S1207" s="590"/>
      <c r="T1207" s="590"/>
      <c r="U1207" s="590"/>
      <c r="V1207" s="590"/>
      <c r="W1207" s="591">
        <v>505</v>
      </c>
      <c r="X1207" s="593">
        <f>W1207*E1207</f>
        <v>3641.05</v>
      </c>
      <c r="Y1207" s="37">
        <f t="shared" si="357"/>
        <v>0</v>
      </c>
    </row>
    <row r="1208" spans="1:25" s="36" customFormat="1" ht="25.5" customHeight="1">
      <c r="A1208" s="355">
        <v>2</v>
      </c>
      <c r="B1208" s="309" t="s">
        <v>9</v>
      </c>
      <c r="C1208" s="585" t="s">
        <v>27</v>
      </c>
      <c r="D1208" s="285"/>
      <c r="E1208" s="586">
        <v>7.47</v>
      </c>
      <c r="F1208" s="591">
        <v>0</v>
      </c>
      <c r="G1208" s="593">
        <f t="shared" si="368"/>
        <v>0</v>
      </c>
      <c r="H1208" s="219"/>
      <c r="I1208" s="219"/>
      <c r="J1208" s="79"/>
      <c r="K1208" s="80"/>
      <c r="L1208" s="132"/>
      <c r="M1208" s="79">
        <v>1420</v>
      </c>
      <c r="N1208" s="219">
        <v>43810</v>
      </c>
      <c r="O1208" s="591">
        <f t="shared" ref="O1208" si="369">F1208+K1208-W1208</f>
        <v>0</v>
      </c>
      <c r="P1208" s="593">
        <f t="shared" ref="P1208" si="370">O1208*E1208</f>
        <v>0</v>
      </c>
      <c r="Q1208" s="589"/>
      <c r="R1208" s="590"/>
      <c r="S1208" s="590"/>
      <c r="T1208" s="590"/>
      <c r="U1208" s="590"/>
      <c r="V1208" s="590"/>
      <c r="W1208" s="591">
        <v>0</v>
      </c>
      <c r="X1208" s="593">
        <f t="shared" ref="X1208" si="371">W1208*E1208</f>
        <v>0</v>
      </c>
      <c r="Y1208" s="37">
        <f t="shared" si="357"/>
        <v>0</v>
      </c>
    </row>
    <row r="1209" spans="1:25" s="36" customFormat="1" ht="25.5" customHeight="1">
      <c r="A1209" s="355">
        <v>3</v>
      </c>
      <c r="B1209" s="309" t="s">
        <v>340</v>
      </c>
      <c r="C1209" s="585" t="s">
        <v>27</v>
      </c>
      <c r="D1209" s="285"/>
      <c r="E1209" s="586">
        <v>6.42</v>
      </c>
      <c r="F1209" s="591">
        <v>0</v>
      </c>
      <c r="G1209" s="132">
        <f t="shared" ref="G1209:G1215" si="372">F1209*E1209</f>
        <v>0</v>
      </c>
      <c r="H1209" s="219"/>
      <c r="I1209" s="219"/>
      <c r="J1209" s="79"/>
      <c r="K1209" s="80"/>
      <c r="L1209" s="132"/>
      <c r="M1209" s="79">
        <v>931</v>
      </c>
      <c r="N1209" s="219">
        <v>44084</v>
      </c>
      <c r="O1209" s="591">
        <f t="shared" ref="O1209:O1215" si="373">F1209+K1209-W1209</f>
        <v>0</v>
      </c>
      <c r="P1209" s="593">
        <f t="shared" ref="P1209:P1215" si="374">O1209*E1209</f>
        <v>0</v>
      </c>
      <c r="Q1209" s="589"/>
      <c r="R1209" s="590"/>
      <c r="S1209" s="590"/>
      <c r="T1209" s="590"/>
      <c r="U1209" s="590"/>
      <c r="V1209" s="590"/>
      <c r="W1209" s="591">
        <v>0</v>
      </c>
      <c r="X1209" s="593">
        <f t="shared" ref="X1209:X1216" si="375">W1209*E1209</f>
        <v>0</v>
      </c>
      <c r="Y1209" s="37">
        <f t="shared" si="357"/>
        <v>0</v>
      </c>
    </row>
    <row r="1210" spans="1:25" s="36" customFormat="1" ht="25.5" customHeight="1">
      <c r="A1210" s="355">
        <v>4</v>
      </c>
      <c r="B1210" s="309" t="s">
        <v>194</v>
      </c>
      <c r="C1210" s="233" t="s">
        <v>27</v>
      </c>
      <c r="D1210" s="285"/>
      <c r="E1210" s="586">
        <v>2.7</v>
      </c>
      <c r="F1210" s="80">
        <v>2520</v>
      </c>
      <c r="G1210" s="132">
        <f t="shared" si="372"/>
        <v>6804</v>
      </c>
      <c r="H1210" s="219"/>
      <c r="I1210" s="219"/>
      <c r="J1210" s="79"/>
      <c r="K1210" s="80"/>
      <c r="L1210" s="132"/>
      <c r="M1210" s="79">
        <v>1467</v>
      </c>
      <c r="N1210" s="219">
        <v>44189</v>
      </c>
      <c r="O1210" s="355">
        <f t="shared" si="373"/>
        <v>0</v>
      </c>
      <c r="P1210" s="132">
        <f t="shared" si="374"/>
        <v>0</v>
      </c>
      <c r="Q1210" s="358"/>
      <c r="R1210" s="359"/>
      <c r="S1210" s="359"/>
      <c r="T1210" s="359"/>
      <c r="U1210" s="359"/>
      <c r="V1210" s="359"/>
      <c r="W1210" s="80">
        <v>2520</v>
      </c>
      <c r="X1210" s="132">
        <f t="shared" si="375"/>
        <v>6804</v>
      </c>
      <c r="Y1210" s="37">
        <f t="shared" si="357"/>
        <v>0</v>
      </c>
    </row>
    <row r="1211" spans="1:25" s="36" customFormat="1" ht="45.75" customHeight="1">
      <c r="A1211" s="355">
        <v>5</v>
      </c>
      <c r="B1211" s="309" t="s">
        <v>195</v>
      </c>
      <c r="C1211" s="233" t="s">
        <v>27</v>
      </c>
      <c r="D1211" s="285"/>
      <c r="E1211" s="586">
        <v>2.94</v>
      </c>
      <c r="F1211" s="80">
        <v>1710</v>
      </c>
      <c r="G1211" s="132">
        <f t="shared" si="372"/>
        <v>5027.3999999999996</v>
      </c>
      <c r="H1211" s="219"/>
      <c r="I1211" s="219"/>
      <c r="J1211" s="79"/>
      <c r="K1211" s="80"/>
      <c r="L1211" s="132"/>
      <c r="M1211" s="79">
        <v>1467</v>
      </c>
      <c r="N1211" s="219">
        <v>44189</v>
      </c>
      <c r="O1211" s="355">
        <f t="shared" si="373"/>
        <v>190</v>
      </c>
      <c r="P1211" s="132">
        <f t="shared" si="374"/>
        <v>558.6</v>
      </c>
      <c r="Q1211" s="358"/>
      <c r="R1211" s="359"/>
      <c r="S1211" s="359"/>
      <c r="T1211" s="359"/>
      <c r="U1211" s="359"/>
      <c r="V1211" s="359"/>
      <c r="W1211" s="80">
        <v>1520</v>
      </c>
      <c r="X1211" s="132">
        <f t="shared" si="375"/>
        <v>4468.8</v>
      </c>
      <c r="Y1211" s="37">
        <f t="shared" si="357"/>
        <v>0</v>
      </c>
    </row>
    <row r="1212" spans="1:25" s="36" customFormat="1" ht="44.25" customHeight="1">
      <c r="A1212" s="355">
        <v>6</v>
      </c>
      <c r="B1212" s="175" t="s">
        <v>350</v>
      </c>
      <c r="C1212" s="79" t="s">
        <v>103</v>
      </c>
      <c r="D1212" s="592" t="s">
        <v>1219</v>
      </c>
      <c r="E1212" s="307">
        <v>42.5</v>
      </c>
      <c r="F1212" s="355">
        <v>870</v>
      </c>
      <c r="G1212" s="132">
        <f t="shared" si="372"/>
        <v>36975</v>
      </c>
      <c r="H1212" s="219"/>
      <c r="I1212" s="219"/>
      <c r="J1212" s="79"/>
      <c r="K1212" s="80"/>
      <c r="L1212" s="132"/>
      <c r="M1212" s="356">
        <v>1004</v>
      </c>
      <c r="N1212" s="357">
        <v>44098</v>
      </c>
      <c r="O1212" s="355">
        <f t="shared" si="373"/>
        <v>180</v>
      </c>
      <c r="P1212" s="132">
        <f t="shared" si="374"/>
        <v>7650</v>
      </c>
      <c r="Q1212" s="358"/>
      <c r="R1212" s="359"/>
      <c r="S1212" s="359"/>
      <c r="T1212" s="359"/>
      <c r="U1212" s="359"/>
      <c r="V1212" s="359"/>
      <c r="W1212" s="355">
        <v>690</v>
      </c>
      <c r="X1212" s="593">
        <f t="shared" si="375"/>
        <v>29325</v>
      </c>
      <c r="Y1212" s="37">
        <f t="shared" si="357"/>
        <v>0</v>
      </c>
    </row>
    <row r="1213" spans="1:25" s="36" customFormat="1" ht="81" customHeight="1">
      <c r="A1213" s="355">
        <v>7</v>
      </c>
      <c r="B1213" s="175" t="s">
        <v>350</v>
      </c>
      <c r="C1213" s="79" t="s">
        <v>103</v>
      </c>
      <c r="D1213" s="592" t="s">
        <v>1219</v>
      </c>
      <c r="E1213" s="307">
        <v>55.64</v>
      </c>
      <c r="F1213" s="355">
        <v>465</v>
      </c>
      <c r="G1213" s="132">
        <f t="shared" si="372"/>
        <v>25872.6</v>
      </c>
      <c r="H1213" s="219">
        <v>44621</v>
      </c>
      <c r="I1213" s="219"/>
      <c r="J1213" s="79"/>
      <c r="K1213" s="80"/>
      <c r="L1213" s="132"/>
      <c r="M1213" s="356">
        <v>1428</v>
      </c>
      <c r="N1213" s="357">
        <v>44183</v>
      </c>
      <c r="O1213" s="355">
        <f t="shared" si="373"/>
        <v>0</v>
      </c>
      <c r="P1213" s="132">
        <f t="shared" si="374"/>
        <v>0</v>
      </c>
      <c r="Q1213" s="358"/>
      <c r="R1213" s="359"/>
      <c r="S1213" s="359"/>
      <c r="T1213" s="359"/>
      <c r="U1213" s="359"/>
      <c r="V1213" s="359"/>
      <c r="W1213" s="355">
        <v>465</v>
      </c>
      <c r="X1213" s="593">
        <f t="shared" si="375"/>
        <v>25872.6</v>
      </c>
      <c r="Y1213" s="37">
        <f t="shared" si="357"/>
        <v>0</v>
      </c>
    </row>
    <row r="1214" spans="1:25" s="36" customFormat="1" ht="90" customHeight="1">
      <c r="A1214" s="355">
        <v>8</v>
      </c>
      <c r="B1214" s="175" t="s">
        <v>457</v>
      </c>
      <c r="C1214" s="79" t="s">
        <v>458</v>
      </c>
      <c r="D1214" s="285" t="s">
        <v>459</v>
      </c>
      <c r="E1214" s="307" t="s">
        <v>460</v>
      </c>
      <c r="F1214" s="355">
        <v>30</v>
      </c>
      <c r="G1214" s="132">
        <f t="shared" si="372"/>
        <v>25615.8</v>
      </c>
      <c r="H1214" s="219" t="s">
        <v>461</v>
      </c>
      <c r="I1214" s="235"/>
      <c r="J1214" s="285"/>
      <c r="K1214" s="237"/>
      <c r="L1214" s="132"/>
      <c r="M1214" s="356" t="s">
        <v>462</v>
      </c>
      <c r="N1214" s="357" t="s">
        <v>463</v>
      </c>
      <c r="O1214" s="112">
        <f t="shared" si="373"/>
        <v>2</v>
      </c>
      <c r="P1214" s="113">
        <f t="shared" si="374"/>
        <v>1707.72</v>
      </c>
      <c r="Q1214" s="358"/>
      <c r="R1214" s="359"/>
      <c r="S1214" s="359"/>
      <c r="T1214" s="359"/>
      <c r="U1214" s="359"/>
      <c r="V1214" s="359"/>
      <c r="W1214" s="355">
        <v>28</v>
      </c>
      <c r="X1214" s="113">
        <f t="shared" si="375"/>
        <v>23908.080000000002</v>
      </c>
      <c r="Y1214" s="37">
        <f t="shared" si="357"/>
        <v>0</v>
      </c>
    </row>
    <row r="1215" spans="1:25" s="36" customFormat="1" ht="90" customHeight="1">
      <c r="A1215" s="355">
        <v>9</v>
      </c>
      <c r="B1215" s="175" t="s">
        <v>464</v>
      </c>
      <c r="C1215" s="79" t="s">
        <v>465</v>
      </c>
      <c r="D1215" s="285" t="s">
        <v>466</v>
      </c>
      <c r="E1215" s="307" t="s">
        <v>467</v>
      </c>
      <c r="F1215" s="355">
        <v>26</v>
      </c>
      <c r="G1215" s="132">
        <f t="shared" si="372"/>
        <v>4104.0999999999995</v>
      </c>
      <c r="H1215" s="219" t="s">
        <v>468</v>
      </c>
      <c r="I1215" s="235"/>
      <c r="J1215" s="285"/>
      <c r="K1215" s="237"/>
      <c r="L1215" s="132"/>
      <c r="M1215" s="356" t="s">
        <v>469</v>
      </c>
      <c r="N1215" s="357" t="s">
        <v>470</v>
      </c>
      <c r="O1215" s="112">
        <f t="shared" si="373"/>
        <v>6</v>
      </c>
      <c r="P1215" s="113">
        <f t="shared" si="374"/>
        <v>947.09999999999991</v>
      </c>
      <c r="Q1215" s="358"/>
      <c r="R1215" s="359"/>
      <c r="S1215" s="359"/>
      <c r="T1215" s="359"/>
      <c r="U1215" s="359"/>
      <c r="V1215" s="359"/>
      <c r="W1215" s="355">
        <v>20</v>
      </c>
      <c r="X1215" s="113">
        <f t="shared" si="375"/>
        <v>3157</v>
      </c>
      <c r="Y1215" s="37">
        <f t="shared" si="357"/>
        <v>0</v>
      </c>
    </row>
    <row r="1216" spans="1:25" s="30" customFormat="1" ht="26.25" customHeight="1">
      <c r="A1216" s="355">
        <v>10</v>
      </c>
      <c r="B1216" s="175" t="s">
        <v>6</v>
      </c>
      <c r="C1216" s="641" t="s">
        <v>29</v>
      </c>
      <c r="D1216" s="642"/>
      <c r="E1216" s="643">
        <v>21.99</v>
      </c>
      <c r="F1216" s="644">
        <v>0</v>
      </c>
      <c r="G1216" s="645">
        <f t="shared" si="368"/>
        <v>0</v>
      </c>
      <c r="H1216" s="290"/>
      <c r="I1216" s="333"/>
      <c r="J1216" s="572"/>
      <c r="K1216" s="646"/>
      <c r="L1216" s="645"/>
      <c r="M1216" s="647">
        <v>1362</v>
      </c>
      <c r="N1216" s="648">
        <v>43798</v>
      </c>
      <c r="O1216" s="591">
        <f t="shared" ref="O1216" si="376">F1216+K1216-W1216</f>
        <v>0</v>
      </c>
      <c r="P1216" s="593">
        <f t="shared" ref="P1216" si="377">O1216*E1216</f>
        <v>0</v>
      </c>
      <c r="Q1216" s="649"/>
      <c r="R1216" s="650"/>
      <c r="S1216" s="650"/>
      <c r="T1216" s="650"/>
      <c r="U1216" s="650"/>
      <c r="V1216" s="650"/>
      <c r="W1216" s="644">
        <v>0</v>
      </c>
      <c r="X1216" s="113">
        <f t="shared" si="375"/>
        <v>0</v>
      </c>
      <c r="Y1216" s="37">
        <f t="shared" si="357"/>
        <v>0</v>
      </c>
    </row>
    <row r="1217" spans="1:25" s="30" customFormat="1" ht="26.25" customHeight="1">
      <c r="A1217" s="573"/>
      <c r="B1217" s="167" t="s">
        <v>33</v>
      </c>
      <c r="C1217" s="341"/>
      <c r="D1217" s="636"/>
      <c r="E1217" s="332"/>
      <c r="F1217" s="573"/>
      <c r="G1217" s="581">
        <f>SUM(G1207:G1216)</f>
        <v>108933.99</v>
      </c>
      <c r="H1217" s="290"/>
      <c r="I1217" s="582"/>
      <c r="J1217" s="573"/>
      <c r="K1217" s="583"/>
      <c r="L1217" s="581">
        <f>SUM(L1207:L1216)</f>
        <v>0</v>
      </c>
      <c r="M1217" s="359"/>
      <c r="N1217" s="582"/>
      <c r="O1217" s="573"/>
      <c r="P1217" s="581">
        <f>SUM(P1207:P1216)</f>
        <v>11757.46</v>
      </c>
      <c r="Q1217" s="358"/>
      <c r="R1217" s="359"/>
      <c r="S1217" s="359"/>
      <c r="T1217" s="359"/>
      <c r="U1217" s="359"/>
      <c r="V1217" s="359"/>
      <c r="W1217" s="573"/>
      <c r="X1217" s="581">
        <f>SUM(X1207:X1216)</f>
        <v>97176.53</v>
      </c>
      <c r="Y1217" s="37">
        <f t="shared" si="357"/>
        <v>0</v>
      </c>
    </row>
    <row r="1218" spans="1:25" s="36" customFormat="1" ht="21.75" customHeight="1">
      <c r="A1218" s="737" t="s">
        <v>49</v>
      </c>
      <c r="B1218" s="738"/>
      <c r="C1218" s="738"/>
      <c r="D1218" s="738"/>
      <c r="E1218" s="738"/>
      <c r="F1218" s="738"/>
      <c r="G1218" s="738"/>
      <c r="H1218" s="738"/>
      <c r="I1218" s="738"/>
      <c r="J1218" s="738"/>
      <c r="K1218" s="738"/>
      <c r="L1218" s="738"/>
      <c r="M1218" s="738"/>
      <c r="N1218" s="738"/>
      <c r="O1218" s="738"/>
      <c r="P1218" s="738"/>
      <c r="Q1218" s="738"/>
      <c r="R1218" s="738"/>
      <c r="S1218" s="738"/>
      <c r="T1218" s="738"/>
      <c r="U1218" s="738"/>
      <c r="V1218" s="738"/>
      <c r="W1218" s="738"/>
      <c r="X1218" s="739"/>
      <c r="Y1218" s="37">
        <f t="shared" si="357"/>
        <v>0</v>
      </c>
    </row>
    <row r="1219" spans="1:25" s="36" customFormat="1" ht="21.75" customHeight="1">
      <c r="A1219" s="355">
        <v>1</v>
      </c>
      <c r="B1219" s="309" t="s">
        <v>194</v>
      </c>
      <c r="C1219" s="233" t="s">
        <v>27</v>
      </c>
      <c r="D1219" s="285"/>
      <c r="E1219" s="586">
        <v>2.7</v>
      </c>
      <c r="F1219" s="80">
        <v>19944</v>
      </c>
      <c r="G1219" s="132">
        <f t="shared" ref="G1219:G1227" si="378">F1219*E1219</f>
        <v>53848.800000000003</v>
      </c>
      <c r="H1219" s="219"/>
      <c r="I1219" s="219"/>
      <c r="J1219" s="79"/>
      <c r="K1219" s="80"/>
      <c r="L1219" s="132"/>
      <c r="M1219" s="79">
        <v>1467</v>
      </c>
      <c r="N1219" s="219">
        <v>44189</v>
      </c>
      <c r="O1219" s="355">
        <f t="shared" ref="O1219:O1227" si="379">F1219+K1219-W1219</f>
        <v>366</v>
      </c>
      <c r="P1219" s="132">
        <f t="shared" ref="P1219:P1227" si="380">O1219*E1219</f>
        <v>988.2</v>
      </c>
      <c r="Q1219" s="358"/>
      <c r="R1219" s="359"/>
      <c r="S1219" s="359"/>
      <c r="T1219" s="359"/>
      <c r="U1219" s="359"/>
      <c r="V1219" s="359"/>
      <c r="W1219" s="80">
        <v>19578</v>
      </c>
      <c r="X1219" s="132">
        <f t="shared" ref="X1219:X1227" si="381">W1219*E1219</f>
        <v>52860.600000000006</v>
      </c>
      <c r="Y1219" s="37">
        <f t="shared" si="357"/>
        <v>0</v>
      </c>
    </row>
    <row r="1220" spans="1:25" s="36" customFormat="1" ht="49.5" customHeight="1">
      <c r="A1220" s="355">
        <v>2</v>
      </c>
      <c r="B1220" s="309" t="s">
        <v>195</v>
      </c>
      <c r="C1220" s="233" t="s">
        <v>27</v>
      </c>
      <c r="D1220" s="285"/>
      <c r="E1220" s="586">
        <v>2.94</v>
      </c>
      <c r="F1220" s="80">
        <v>8201</v>
      </c>
      <c r="G1220" s="132">
        <f t="shared" si="378"/>
        <v>24110.94</v>
      </c>
      <c r="H1220" s="219"/>
      <c r="I1220" s="219"/>
      <c r="J1220" s="79"/>
      <c r="K1220" s="80"/>
      <c r="L1220" s="132"/>
      <c r="M1220" s="79">
        <v>1467</v>
      </c>
      <c r="N1220" s="219">
        <v>44189</v>
      </c>
      <c r="O1220" s="355">
        <f t="shared" si="379"/>
        <v>380</v>
      </c>
      <c r="P1220" s="132">
        <f t="shared" si="380"/>
        <v>1117.2</v>
      </c>
      <c r="Q1220" s="358"/>
      <c r="R1220" s="359"/>
      <c r="S1220" s="359"/>
      <c r="T1220" s="359"/>
      <c r="U1220" s="359"/>
      <c r="V1220" s="359"/>
      <c r="W1220" s="80">
        <v>7821</v>
      </c>
      <c r="X1220" s="132">
        <f t="shared" si="381"/>
        <v>22993.739999999998</v>
      </c>
      <c r="Y1220" s="37">
        <f t="shared" si="357"/>
        <v>0</v>
      </c>
    </row>
    <row r="1221" spans="1:25" s="36" customFormat="1" ht="49.5" customHeight="1">
      <c r="A1221" s="355">
        <v>3</v>
      </c>
      <c r="B1221" s="175" t="s">
        <v>350</v>
      </c>
      <c r="C1221" s="79" t="s">
        <v>103</v>
      </c>
      <c r="D1221" s="592" t="s">
        <v>1219</v>
      </c>
      <c r="E1221" s="307">
        <v>42.5</v>
      </c>
      <c r="F1221" s="355">
        <v>1320</v>
      </c>
      <c r="G1221" s="132">
        <f t="shared" si="378"/>
        <v>56100</v>
      </c>
      <c r="H1221" s="219"/>
      <c r="I1221" s="219"/>
      <c r="J1221" s="79"/>
      <c r="K1221" s="80"/>
      <c r="L1221" s="132"/>
      <c r="M1221" s="356">
        <v>1004</v>
      </c>
      <c r="N1221" s="357">
        <v>44098</v>
      </c>
      <c r="O1221" s="355">
        <f t="shared" si="379"/>
        <v>750</v>
      </c>
      <c r="P1221" s="132">
        <f t="shared" si="380"/>
        <v>31875</v>
      </c>
      <c r="Q1221" s="358"/>
      <c r="R1221" s="359"/>
      <c r="S1221" s="359"/>
      <c r="T1221" s="359"/>
      <c r="U1221" s="359"/>
      <c r="V1221" s="359"/>
      <c r="W1221" s="355">
        <v>570</v>
      </c>
      <c r="X1221" s="593">
        <f t="shared" si="381"/>
        <v>24225</v>
      </c>
      <c r="Y1221" s="37">
        <f t="shared" si="357"/>
        <v>0</v>
      </c>
    </row>
    <row r="1222" spans="1:25" s="36" customFormat="1" ht="78.75" customHeight="1">
      <c r="A1222" s="355">
        <v>4</v>
      </c>
      <c r="B1222" s="175" t="s">
        <v>350</v>
      </c>
      <c r="C1222" s="79" t="s">
        <v>103</v>
      </c>
      <c r="D1222" s="592" t="s">
        <v>1219</v>
      </c>
      <c r="E1222" s="307">
        <v>55.64</v>
      </c>
      <c r="F1222" s="355">
        <v>2775</v>
      </c>
      <c r="G1222" s="132">
        <f t="shared" si="378"/>
        <v>154401</v>
      </c>
      <c r="H1222" s="219">
        <v>44621</v>
      </c>
      <c r="I1222" s="219"/>
      <c r="J1222" s="79"/>
      <c r="K1222" s="80"/>
      <c r="L1222" s="132"/>
      <c r="M1222" s="356">
        <v>1428</v>
      </c>
      <c r="N1222" s="357">
        <v>44183</v>
      </c>
      <c r="O1222" s="355">
        <f t="shared" si="379"/>
        <v>0</v>
      </c>
      <c r="P1222" s="132">
        <f t="shared" si="380"/>
        <v>0</v>
      </c>
      <c r="Q1222" s="358"/>
      <c r="R1222" s="359"/>
      <c r="S1222" s="359"/>
      <c r="T1222" s="359"/>
      <c r="U1222" s="359"/>
      <c r="V1222" s="359"/>
      <c r="W1222" s="355">
        <v>2775</v>
      </c>
      <c r="X1222" s="593">
        <f t="shared" si="381"/>
        <v>154401</v>
      </c>
      <c r="Y1222" s="37">
        <f t="shared" si="357"/>
        <v>0</v>
      </c>
    </row>
    <row r="1223" spans="1:25" s="36" customFormat="1" ht="93.75" customHeight="1">
      <c r="A1223" s="355">
        <v>5</v>
      </c>
      <c r="B1223" s="175" t="s">
        <v>457</v>
      </c>
      <c r="C1223" s="79" t="s">
        <v>458</v>
      </c>
      <c r="D1223" s="285" t="s">
        <v>459</v>
      </c>
      <c r="E1223" s="307" t="s">
        <v>460</v>
      </c>
      <c r="F1223" s="355">
        <v>80</v>
      </c>
      <c r="G1223" s="132">
        <f t="shared" si="378"/>
        <v>68308.800000000003</v>
      </c>
      <c r="H1223" s="219" t="s">
        <v>461</v>
      </c>
      <c r="I1223" s="235"/>
      <c r="J1223" s="285"/>
      <c r="K1223" s="237"/>
      <c r="L1223" s="132"/>
      <c r="M1223" s="356" t="s">
        <v>462</v>
      </c>
      <c r="N1223" s="357" t="s">
        <v>463</v>
      </c>
      <c r="O1223" s="112">
        <f t="shared" si="379"/>
        <v>8</v>
      </c>
      <c r="P1223" s="113">
        <f t="shared" si="380"/>
        <v>6830.88</v>
      </c>
      <c r="Q1223" s="358"/>
      <c r="R1223" s="359"/>
      <c r="S1223" s="359"/>
      <c r="T1223" s="359"/>
      <c r="U1223" s="359"/>
      <c r="V1223" s="359"/>
      <c r="W1223" s="355">
        <v>72</v>
      </c>
      <c r="X1223" s="113">
        <f t="shared" si="381"/>
        <v>61477.919999999998</v>
      </c>
      <c r="Y1223" s="37">
        <f t="shared" si="357"/>
        <v>0</v>
      </c>
    </row>
    <row r="1224" spans="1:25" s="36" customFormat="1" ht="89.25" customHeight="1">
      <c r="A1224" s="355">
        <v>6</v>
      </c>
      <c r="B1224" s="175" t="s">
        <v>464</v>
      </c>
      <c r="C1224" s="79" t="s">
        <v>465</v>
      </c>
      <c r="D1224" s="285" t="s">
        <v>466</v>
      </c>
      <c r="E1224" s="307" t="s">
        <v>467</v>
      </c>
      <c r="F1224" s="355">
        <v>124</v>
      </c>
      <c r="G1224" s="132">
        <f t="shared" si="378"/>
        <v>19573.399999999998</v>
      </c>
      <c r="H1224" s="219" t="s">
        <v>468</v>
      </c>
      <c r="I1224" s="235"/>
      <c r="J1224" s="285"/>
      <c r="K1224" s="237"/>
      <c r="L1224" s="132"/>
      <c r="M1224" s="356" t="s">
        <v>469</v>
      </c>
      <c r="N1224" s="357" t="s">
        <v>470</v>
      </c>
      <c r="O1224" s="112">
        <f t="shared" si="379"/>
        <v>22</v>
      </c>
      <c r="P1224" s="113">
        <f t="shared" si="380"/>
        <v>3472.7</v>
      </c>
      <c r="Q1224" s="358"/>
      <c r="R1224" s="359"/>
      <c r="S1224" s="359"/>
      <c r="T1224" s="359"/>
      <c r="U1224" s="359"/>
      <c r="V1224" s="359"/>
      <c r="W1224" s="355">
        <v>102</v>
      </c>
      <c r="X1224" s="113">
        <f t="shared" si="381"/>
        <v>16100.699999999999</v>
      </c>
      <c r="Y1224" s="37">
        <f t="shared" si="357"/>
        <v>0</v>
      </c>
    </row>
    <row r="1225" spans="1:25" s="36" customFormat="1" ht="39" customHeight="1">
      <c r="A1225" s="355">
        <v>7</v>
      </c>
      <c r="B1225" s="238" t="s">
        <v>1298</v>
      </c>
      <c r="C1225" s="226" t="s">
        <v>29</v>
      </c>
      <c r="D1225" s="646"/>
      <c r="E1225" s="332">
        <v>749</v>
      </c>
      <c r="F1225" s="621">
        <v>22</v>
      </c>
      <c r="G1225" s="132">
        <f t="shared" si="378"/>
        <v>16478</v>
      </c>
      <c r="H1225" s="575"/>
      <c r="I1225" s="333"/>
      <c r="J1225" s="572"/>
      <c r="K1225" s="646"/>
      <c r="L1225" s="332"/>
      <c r="M1225" s="331">
        <v>1435</v>
      </c>
      <c r="N1225" s="333">
        <v>43812</v>
      </c>
      <c r="O1225" s="112">
        <f t="shared" ref="O1225" si="382">F1225+K1225-W1225</f>
        <v>0</v>
      </c>
      <c r="P1225" s="113">
        <f t="shared" ref="P1225" si="383">O1225*E1225</f>
        <v>0</v>
      </c>
      <c r="Q1225" s="651"/>
      <c r="R1225" s="652"/>
      <c r="S1225" s="652"/>
      <c r="T1225" s="652"/>
      <c r="U1225" s="652"/>
      <c r="V1225" s="652"/>
      <c r="W1225" s="621">
        <v>22</v>
      </c>
      <c r="X1225" s="113">
        <f t="shared" si="381"/>
        <v>16478</v>
      </c>
      <c r="Y1225" s="37">
        <f t="shared" si="357"/>
        <v>0</v>
      </c>
    </row>
    <row r="1226" spans="1:25" s="36" customFormat="1" ht="39" customHeight="1">
      <c r="A1226" s="355">
        <v>8</v>
      </c>
      <c r="B1226" s="175" t="s">
        <v>7</v>
      </c>
      <c r="C1226" s="653" t="s">
        <v>29</v>
      </c>
      <c r="D1226" s="285"/>
      <c r="E1226" s="307">
        <v>1.95</v>
      </c>
      <c r="F1226" s="355">
        <v>0</v>
      </c>
      <c r="G1226" s="132">
        <f t="shared" si="378"/>
        <v>0</v>
      </c>
      <c r="H1226" s="219">
        <v>44348</v>
      </c>
      <c r="I1226" s="219"/>
      <c r="J1226" s="79"/>
      <c r="K1226" s="80"/>
      <c r="L1226" s="132"/>
      <c r="M1226" s="356"/>
      <c r="N1226" s="357"/>
      <c r="O1226" s="654">
        <f t="shared" si="379"/>
        <v>0</v>
      </c>
      <c r="P1226" s="132">
        <f t="shared" si="380"/>
        <v>0</v>
      </c>
      <c r="Q1226" s="358"/>
      <c r="R1226" s="359"/>
      <c r="S1226" s="359"/>
      <c r="T1226" s="359"/>
      <c r="U1226" s="359"/>
      <c r="V1226" s="359"/>
      <c r="W1226" s="355">
        <v>0</v>
      </c>
      <c r="X1226" s="132">
        <f t="shared" si="381"/>
        <v>0</v>
      </c>
      <c r="Y1226" s="37">
        <f t="shared" si="357"/>
        <v>0</v>
      </c>
    </row>
    <row r="1227" spans="1:25" s="30" customFormat="1" ht="30.75" customHeight="1">
      <c r="A1227" s="355">
        <v>9</v>
      </c>
      <c r="B1227" s="175" t="s">
        <v>8</v>
      </c>
      <c r="C1227" s="655" t="s">
        <v>29</v>
      </c>
      <c r="D1227" s="285"/>
      <c r="E1227" s="307">
        <v>7.21</v>
      </c>
      <c r="F1227" s="355">
        <v>1074</v>
      </c>
      <c r="G1227" s="132">
        <f t="shared" si="378"/>
        <v>7743.54</v>
      </c>
      <c r="H1227" s="235">
        <v>44440</v>
      </c>
      <c r="I1227" s="235"/>
      <c r="J1227" s="286"/>
      <c r="K1227" s="79"/>
      <c r="L1227" s="132"/>
      <c r="M1227" s="233">
        <v>1212</v>
      </c>
      <c r="N1227" s="235">
        <v>43763</v>
      </c>
      <c r="O1227" s="654">
        <f t="shared" si="379"/>
        <v>513</v>
      </c>
      <c r="P1227" s="132">
        <f t="shared" si="380"/>
        <v>3698.73</v>
      </c>
      <c r="Q1227" s="358"/>
      <c r="R1227" s="359"/>
      <c r="S1227" s="359"/>
      <c r="T1227" s="359"/>
      <c r="U1227" s="359"/>
      <c r="V1227" s="359"/>
      <c r="W1227" s="355">
        <v>561</v>
      </c>
      <c r="X1227" s="132">
        <f t="shared" si="381"/>
        <v>4044.81</v>
      </c>
      <c r="Y1227" s="37">
        <f t="shared" si="357"/>
        <v>0</v>
      </c>
    </row>
    <row r="1228" spans="1:25" s="30" customFormat="1" ht="35.25" customHeight="1">
      <c r="A1228" s="355"/>
      <c r="B1228" s="167" t="s">
        <v>33</v>
      </c>
      <c r="C1228" s="573"/>
      <c r="D1228" s="573"/>
      <c r="E1228" s="581"/>
      <c r="F1228" s="573"/>
      <c r="G1228" s="581">
        <f>SUM(G1219:G1227)</f>
        <v>400564.47999999998</v>
      </c>
      <c r="H1228" s="582"/>
      <c r="I1228" s="582"/>
      <c r="J1228" s="573"/>
      <c r="K1228" s="583"/>
      <c r="L1228" s="581">
        <f>SUM(L1219:L1227)</f>
        <v>0</v>
      </c>
      <c r="M1228" s="359"/>
      <c r="N1228" s="582"/>
      <c r="O1228" s="573"/>
      <c r="P1228" s="581">
        <f>SUM(P1219:P1227)</f>
        <v>47982.71</v>
      </c>
      <c r="Q1228" s="358"/>
      <c r="R1228" s="359"/>
      <c r="S1228" s="359"/>
      <c r="T1228" s="359"/>
      <c r="U1228" s="359"/>
      <c r="V1228" s="359"/>
      <c r="W1228" s="573"/>
      <c r="X1228" s="581">
        <f>SUM(X1219:X1227)</f>
        <v>352581.77</v>
      </c>
      <c r="Y1228" s="37">
        <f t="shared" si="357"/>
        <v>0</v>
      </c>
    </row>
    <row r="1229" spans="1:25" s="36" customFormat="1" ht="29.25" customHeight="1">
      <c r="A1229" s="737" t="s">
        <v>130</v>
      </c>
      <c r="B1229" s="738"/>
      <c r="C1229" s="738"/>
      <c r="D1229" s="738"/>
      <c r="E1229" s="738"/>
      <c r="F1229" s="738"/>
      <c r="G1229" s="738"/>
      <c r="H1229" s="738"/>
      <c r="I1229" s="738"/>
      <c r="J1229" s="738"/>
      <c r="K1229" s="738"/>
      <c r="L1229" s="738"/>
      <c r="M1229" s="738"/>
      <c r="N1229" s="738"/>
      <c r="O1229" s="738"/>
      <c r="P1229" s="738"/>
      <c r="Q1229" s="738"/>
      <c r="R1229" s="738"/>
      <c r="S1229" s="738"/>
      <c r="T1229" s="738"/>
      <c r="U1229" s="738"/>
      <c r="V1229" s="738"/>
      <c r="W1229" s="738"/>
      <c r="X1229" s="739"/>
      <c r="Y1229" s="37">
        <f t="shared" si="357"/>
        <v>0</v>
      </c>
    </row>
    <row r="1230" spans="1:25" s="36" customFormat="1" ht="52.5" customHeight="1">
      <c r="A1230" s="355">
        <v>1</v>
      </c>
      <c r="B1230" s="175" t="s">
        <v>8</v>
      </c>
      <c r="C1230" s="79" t="s">
        <v>29</v>
      </c>
      <c r="D1230" s="285"/>
      <c r="E1230" s="307">
        <v>7.21</v>
      </c>
      <c r="F1230" s="355">
        <v>520</v>
      </c>
      <c r="G1230" s="132">
        <f t="shared" ref="G1230:G1235" si="384">F1230*E1230</f>
        <v>3749.2</v>
      </c>
      <c r="H1230" s="219"/>
      <c r="I1230" s="235"/>
      <c r="J1230" s="285"/>
      <c r="K1230" s="237"/>
      <c r="L1230" s="132"/>
      <c r="M1230" s="233">
        <v>1212</v>
      </c>
      <c r="N1230" s="235">
        <v>43763</v>
      </c>
      <c r="O1230" s="654">
        <f t="shared" ref="O1230:O1235" si="385">F1230+K1230-W1230</f>
        <v>120</v>
      </c>
      <c r="P1230" s="132">
        <f t="shared" ref="P1230:P1235" si="386">O1230*E1230</f>
        <v>865.2</v>
      </c>
      <c r="Q1230" s="358"/>
      <c r="R1230" s="359"/>
      <c r="S1230" s="359"/>
      <c r="T1230" s="359"/>
      <c r="U1230" s="359"/>
      <c r="V1230" s="359"/>
      <c r="W1230" s="355">
        <v>400</v>
      </c>
      <c r="X1230" s="132">
        <f t="shared" ref="X1230:X1235" si="387">W1230*E1230</f>
        <v>2884</v>
      </c>
      <c r="Y1230" s="37">
        <f t="shared" si="357"/>
        <v>0</v>
      </c>
    </row>
    <row r="1231" spans="1:25" s="36" customFormat="1" ht="84.75" customHeight="1">
      <c r="A1231" s="355">
        <v>2</v>
      </c>
      <c r="B1231" s="175" t="s">
        <v>457</v>
      </c>
      <c r="C1231" s="79" t="s">
        <v>458</v>
      </c>
      <c r="D1231" s="285" t="s">
        <v>459</v>
      </c>
      <c r="E1231" s="307" t="s">
        <v>460</v>
      </c>
      <c r="F1231" s="355">
        <v>13</v>
      </c>
      <c r="G1231" s="132">
        <f t="shared" si="384"/>
        <v>11100.18</v>
      </c>
      <c r="H1231" s="219" t="s">
        <v>461</v>
      </c>
      <c r="I1231" s="235"/>
      <c r="J1231" s="285"/>
      <c r="K1231" s="237"/>
      <c r="L1231" s="132"/>
      <c r="M1231" s="356" t="s">
        <v>462</v>
      </c>
      <c r="N1231" s="357" t="s">
        <v>463</v>
      </c>
      <c r="O1231" s="112">
        <f t="shared" si="385"/>
        <v>8</v>
      </c>
      <c r="P1231" s="113">
        <f t="shared" si="386"/>
        <v>6830.88</v>
      </c>
      <c r="Q1231" s="358"/>
      <c r="R1231" s="359"/>
      <c r="S1231" s="359"/>
      <c r="T1231" s="359"/>
      <c r="U1231" s="359"/>
      <c r="V1231" s="359"/>
      <c r="W1231" s="355">
        <v>5</v>
      </c>
      <c r="X1231" s="113">
        <f t="shared" si="387"/>
        <v>4269.3</v>
      </c>
      <c r="Y1231" s="37">
        <f t="shared" si="357"/>
        <v>0</v>
      </c>
    </row>
    <row r="1232" spans="1:25" s="36" customFormat="1" ht="93" customHeight="1">
      <c r="A1232" s="355">
        <v>3</v>
      </c>
      <c r="B1232" s="175" t="s">
        <v>464</v>
      </c>
      <c r="C1232" s="79" t="s">
        <v>465</v>
      </c>
      <c r="D1232" s="285" t="s">
        <v>466</v>
      </c>
      <c r="E1232" s="307" t="s">
        <v>467</v>
      </c>
      <c r="F1232" s="355">
        <v>17</v>
      </c>
      <c r="G1232" s="132">
        <f t="shared" si="384"/>
        <v>2683.45</v>
      </c>
      <c r="H1232" s="219" t="s">
        <v>468</v>
      </c>
      <c r="I1232" s="235"/>
      <c r="J1232" s="285"/>
      <c r="K1232" s="237"/>
      <c r="L1232" s="132"/>
      <c r="M1232" s="356" t="s">
        <v>469</v>
      </c>
      <c r="N1232" s="357" t="s">
        <v>470</v>
      </c>
      <c r="O1232" s="112">
        <f t="shared" si="385"/>
        <v>1</v>
      </c>
      <c r="P1232" s="113">
        <f t="shared" si="386"/>
        <v>157.85</v>
      </c>
      <c r="Q1232" s="358"/>
      <c r="R1232" s="359"/>
      <c r="S1232" s="359"/>
      <c r="T1232" s="359"/>
      <c r="U1232" s="359"/>
      <c r="V1232" s="359"/>
      <c r="W1232" s="355">
        <v>16</v>
      </c>
      <c r="X1232" s="113">
        <f t="shared" si="387"/>
        <v>2525.6</v>
      </c>
      <c r="Y1232" s="37">
        <f t="shared" si="357"/>
        <v>0</v>
      </c>
    </row>
    <row r="1233" spans="1:25" s="36" customFormat="1" ht="32.25" customHeight="1">
      <c r="A1233" s="355">
        <v>4</v>
      </c>
      <c r="B1233" s="309" t="s">
        <v>194</v>
      </c>
      <c r="C1233" s="233" t="s">
        <v>27</v>
      </c>
      <c r="D1233" s="285"/>
      <c r="E1233" s="586">
        <v>2.7</v>
      </c>
      <c r="F1233" s="80">
        <v>7770</v>
      </c>
      <c r="G1233" s="132">
        <f t="shared" si="384"/>
        <v>20979</v>
      </c>
      <c r="H1233" s="219">
        <v>45263</v>
      </c>
      <c r="I1233" s="219"/>
      <c r="J1233" s="79"/>
      <c r="K1233" s="80"/>
      <c r="L1233" s="132"/>
      <c r="M1233" s="79">
        <v>1467</v>
      </c>
      <c r="N1233" s="219">
        <v>44189</v>
      </c>
      <c r="O1233" s="355">
        <f t="shared" si="385"/>
        <v>3528</v>
      </c>
      <c r="P1233" s="132">
        <f t="shared" si="386"/>
        <v>9525.6</v>
      </c>
      <c r="Q1233" s="358"/>
      <c r="R1233" s="359"/>
      <c r="S1233" s="359"/>
      <c r="T1233" s="359"/>
      <c r="U1233" s="359"/>
      <c r="V1233" s="359"/>
      <c r="W1233" s="80">
        <v>4242</v>
      </c>
      <c r="X1233" s="132">
        <f t="shared" si="387"/>
        <v>11453.400000000001</v>
      </c>
      <c r="Y1233" s="37">
        <f t="shared" si="357"/>
        <v>0</v>
      </c>
    </row>
    <row r="1234" spans="1:25" s="36" customFormat="1" ht="51.75" customHeight="1">
      <c r="A1234" s="355">
        <v>5</v>
      </c>
      <c r="B1234" s="309" t="s">
        <v>195</v>
      </c>
      <c r="C1234" s="233" t="s">
        <v>27</v>
      </c>
      <c r="D1234" s="285"/>
      <c r="E1234" s="586">
        <v>2.94</v>
      </c>
      <c r="F1234" s="80">
        <v>532</v>
      </c>
      <c r="G1234" s="132">
        <f t="shared" si="384"/>
        <v>1564.08</v>
      </c>
      <c r="H1234" s="219">
        <v>45264</v>
      </c>
      <c r="I1234" s="219"/>
      <c r="J1234" s="79"/>
      <c r="K1234" s="80"/>
      <c r="L1234" s="132"/>
      <c r="M1234" s="79">
        <v>1467</v>
      </c>
      <c r="N1234" s="219">
        <v>44189</v>
      </c>
      <c r="O1234" s="355">
        <f t="shared" si="385"/>
        <v>532</v>
      </c>
      <c r="P1234" s="132">
        <f t="shared" si="386"/>
        <v>1564.08</v>
      </c>
      <c r="Q1234" s="358"/>
      <c r="R1234" s="359"/>
      <c r="S1234" s="359"/>
      <c r="T1234" s="359"/>
      <c r="U1234" s="359"/>
      <c r="V1234" s="359"/>
      <c r="W1234" s="80">
        <v>0</v>
      </c>
      <c r="X1234" s="132">
        <f t="shared" si="387"/>
        <v>0</v>
      </c>
      <c r="Y1234" s="37">
        <f t="shared" si="357"/>
        <v>0</v>
      </c>
    </row>
    <row r="1235" spans="1:25" s="30" customFormat="1" ht="27" customHeight="1">
      <c r="A1235" s="355">
        <v>6</v>
      </c>
      <c r="B1235" s="175" t="s">
        <v>350</v>
      </c>
      <c r="C1235" s="79" t="s">
        <v>103</v>
      </c>
      <c r="D1235" s="592" t="s">
        <v>1219</v>
      </c>
      <c r="E1235" s="307">
        <v>39.72</v>
      </c>
      <c r="F1235" s="355">
        <v>1680</v>
      </c>
      <c r="G1235" s="132">
        <f t="shared" si="384"/>
        <v>66729.599999999991</v>
      </c>
      <c r="H1235" s="219">
        <v>44621</v>
      </c>
      <c r="I1235" s="219"/>
      <c r="J1235" s="79"/>
      <c r="K1235" s="80"/>
      <c r="L1235" s="132"/>
      <c r="M1235" s="356">
        <v>1004</v>
      </c>
      <c r="N1235" s="357">
        <v>44098</v>
      </c>
      <c r="O1235" s="355">
        <f t="shared" si="385"/>
        <v>300</v>
      </c>
      <c r="P1235" s="132">
        <f t="shared" si="386"/>
        <v>11916</v>
      </c>
      <c r="Q1235" s="358"/>
      <c r="R1235" s="359"/>
      <c r="S1235" s="359"/>
      <c r="T1235" s="359"/>
      <c r="U1235" s="359"/>
      <c r="V1235" s="359"/>
      <c r="W1235" s="355">
        <v>1380</v>
      </c>
      <c r="X1235" s="593">
        <f t="shared" si="387"/>
        <v>54813.599999999999</v>
      </c>
      <c r="Y1235" s="37">
        <f t="shared" si="357"/>
        <v>0</v>
      </c>
    </row>
    <row r="1236" spans="1:25" s="30" customFormat="1" ht="33.75" customHeight="1">
      <c r="A1236" s="355"/>
      <c r="B1236" s="167" t="s">
        <v>33</v>
      </c>
      <c r="C1236" s="573"/>
      <c r="D1236" s="573"/>
      <c r="E1236" s="581"/>
      <c r="F1236" s="573"/>
      <c r="G1236" s="581">
        <f>SUM(G1230:G1235)</f>
        <v>106805.51</v>
      </c>
      <c r="H1236" s="582"/>
      <c r="I1236" s="582"/>
      <c r="J1236" s="573"/>
      <c r="K1236" s="583"/>
      <c r="L1236" s="581">
        <f>SUM(L1230:L1235)</f>
        <v>0</v>
      </c>
      <c r="M1236" s="359"/>
      <c r="N1236" s="582"/>
      <c r="O1236" s="573"/>
      <c r="P1236" s="581">
        <f>SUM(P1230:P1235)</f>
        <v>30859.61</v>
      </c>
      <c r="Q1236" s="358"/>
      <c r="R1236" s="359"/>
      <c r="S1236" s="359"/>
      <c r="T1236" s="359"/>
      <c r="U1236" s="359"/>
      <c r="V1236" s="359"/>
      <c r="W1236" s="573"/>
      <c r="X1236" s="581">
        <f>SUM(X1230:X1235)</f>
        <v>75945.899999999994</v>
      </c>
      <c r="Y1236" s="37">
        <f t="shared" si="357"/>
        <v>0</v>
      </c>
    </row>
    <row r="1237" spans="1:25" s="36" customFormat="1" ht="27.75" customHeight="1">
      <c r="A1237" s="737" t="s">
        <v>1260</v>
      </c>
      <c r="B1237" s="738"/>
      <c r="C1237" s="738"/>
      <c r="D1237" s="738"/>
      <c r="E1237" s="738"/>
      <c r="F1237" s="738"/>
      <c r="G1237" s="738"/>
      <c r="H1237" s="738"/>
      <c r="I1237" s="738"/>
      <c r="J1237" s="738"/>
      <c r="K1237" s="738"/>
      <c r="L1237" s="738"/>
      <c r="M1237" s="738"/>
      <c r="N1237" s="738"/>
      <c r="O1237" s="738"/>
      <c r="P1237" s="738"/>
      <c r="Q1237" s="738"/>
      <c r="R1237" s="738"/>
      <c r="S1237" s="738"/>
      <c r="T1237" s="738"/>
      <c r="U1237" s="738"/>
      <c r="V1237" s="738"/>
      <c r="W1237" s="738"/>
      <c r="X1237" s="739"/>
      <c r="Y1237" s="37">
        <f t="shared" si="357"/>
        <v>0</v>
      </c>
    </row>
    <row r="1238" spans="1:25" s="36" customFormat="1" ht="32.25" customHeight="1">
      <c r="A1238" s="128">
        <v>1</v>
      </c>
      <c r="B1238" s="605" t="s">
        <v>1261</v>
      </c>
      <c r="C1238" s="559" t="s">
        <v>38</v>
      </c>
      <c r="D1238" s="245" t="s">
        <v>1262</v>
      </c>
      <c r="E1238" s="656">
        <v>1.65</v>
      </c>
      <c r="F1238" s="128">
        <v>313000</v>
      </c>
      <c r="G1238" s="132">
        <f t="shared" ref="G1238:G1240" si="388">F1238*E1238</f>
        <v>516450</v>
      </c>
      <c r="H1238" s="657">
        <v>44871</v>
      </c>
      <c r="I1238" s="293">
        <v>44187</v>
      </c>
      <c r="J1238" s="292" t="s">
        <v>1263</v>
      </c>
      <c r="K1238" s="204"/>
      <c r="L1238" s="202"/>
      <c r="M1238" s="204">
        <v>1445</v>
      </c>
      <c r="N1238" s="201">
        <v>44188</v>
      </c>
      <c r="O1238" s="128">
        <f t="shared" ref="O1238:O1240" si="389">F1238+K1238-W1238</f>
        <v>10455</v>
      </c>
      <c r="P1238" s="602">
        <f t="shared" ref="P1238:P1240" si="390">O1238*E1238</f>
        <v>17250.75</v>
      </c>
      <c r="Q1238" s="114"/>
      <c r="R1238" s="115"/>
      <c r="S1238" s="115"/>
      <c r="T1238" s="115"/>
      <c r="U1238" s="115"/>
      <c r="V1238" s="115"/>
      <c r="W1238" s="128">
        <v>302545</v>
      </c>
      <c r="X1238" s="602">
        <f t="shared" ref="X1238:X1245" si="391">W1238*E1238</f>
        <v>499199.25</v>
      </c>
      <c r="Y1238" s="37">
        <f t="shared" si="357"/>
        <v>0</v>
      </c>
    </row>
    <row r="1239" spans="1:25" s="36" customFormat="1" ht="90.75" customHeight="1">
      <c r="A1239" s="128">
        <v>2</v>
      </c>
      <c r="B1239" s="605" t="s">
        <v>1264</v>
      </c>
      <c r="C1239" s="559" t="s">
        <v>27</v>
      </c>
      <c r="D1239" s="245"/>
      <c r="E1239" s="656"/>
      <c r="F1239" s="128">
        <v>291</v>
      </c>
      <c r="G1239" s="132">
        <v>1</v>
      </c>
      <c r="H1239" s="657"/>
      <c r="I1239" s="293">
        <v>44187</v>
      </c>
      <c r="J1239" s="245" t="s">
        <v>1265</v>
      </c>
      <c r="K1239" s="204"/>
      <c r="L1239" s="202"/>
      <c r="M1239" s="204">
        <v>1445</v>
      </c>
      <c r="N1239" s="201">
        <v>44188</v>
      </c>
      <c r="O1239" s="128">
        <f t="shared" si="389"/>
        <v>18</v>
      </c>
      <c r="P1239" s="602">
        <f t="shared" si="390"/>
        <v>0</v>
      </c>
      <c r="Q1239" s="114"/>
      <c r="R1239" s="115"/>
      <c r="S1239" s="115"/>
      <c r="T1239" s="115"/>
      <c r="U1239" s="115"/>
      <c r="V1239" s="115"/>
      <c r="W1239" s="128">
        <v>273</v>
      </c>
      <c r="X1239" s="602">
        <v>1</v>
      </c>
      <c r="Y1239" s="37">
        <f t="shared" si="357"/>
        <v>0</v>
      </c>
    </row>
    <row r="1240" spans="1:25" s="36" customFormat="1" ht="89.25" customHeight="1">
      <c r="A1240" s="128">
        <v>3</v>
      </c>
      <c r="B1240" s="605" t="s">
        <v>1266</v>
      </c>
      <c r="C1240" s="559" t="s">
        <v>530</v>
      </c>
      <c r="D1240" s="245" t="s">
        <v>481</v>
      </c>
      <c r="E1240" s="656">
        <v>157.85</v>
      </c>
      <c r="F1240" s="128">
        <v>597</v>
      </c>
      <c r="G1240" s="132">
        <f t="shared" si="388"/>
        <v>94236.45</v>
      </c>
      <c r="H1240" s="657">
        <v>44651</v>
      </c>
      <c r="I1240" s="293">
        <v>44182</v>
      </c>
      <c r="J1240" s="245">
        <v>211</v>
      </c>
      <c r="K1240" s="204"/>
      <c r="L1240" s="202"/>
      <c r="M1240" s="204">
        <v>1349</v>
      </c>
      <c r="N1240" s="201">
        <v>44168</v>
      </c>
      <c r="O1240" s="128">
        <f t="shared" si="389"/>
        <v>107</v>
      </c>
      <c r="P1240" s="602">
        <f t="shared" si="390"/>
        <v>16889.95</v>
      </c>
      <c r="Q1240" s="114"/>
      <c r="R1240" s="115"/>
      <c r="S1240" s="115"/>
      <c r="T1240" s="115"/>
      <c r="U1240" s="115"/>
      <c r="V1240" s="115"/>
      <c r="W1240" s="128">
        <v>490</v>
      </c>
      <c r="X1240" s="602">
        <f t="shared" si="391"/>
        <v>77346.5</v>
      </c>
      <c r="Y1240" s="37">
        <f t="shared" si="357"/>
        <v>0</v>
      </c>
    </row>
    <row r="1241" spans="1:25" s="36" customFormat="1" ht="36" customHeight="1">
      <c r="A1241" s="128">
        <v>4</v>
      </c>
      <c r="B1241" s="658" t="s">
        <v>1771</v>
      </c>
      <c r="C1241" s="163" t="s">
        <v>27</v>
      </c>
      <c r="D1241" s="240" t="s">
        <v>1793</v>
      </c>
      <c r="E1241" s="77">
        <v>69.44</v>
      </c>
      <c r="F1241" s="80">
        <v>3000</v>
      </c>
      <c r="G1241" s="659">
        <f>E1241*F1241</f>
        <v>208320</v>
      </c>
      <c r="H1241" s="660" t="s">
        <v>1795</v>
      </c>
      <c r="I1241" s="235">
        <v>44322</v>
      </c>
      <c r="J1241" s="286" t="s">
        <v>1796</v>
      </c>
      <c r="K1241" s="79">
        <v>3000</v>
      </c>
      <c r="L1241" s="81"/>
      <c r="M1241" s="79">
        <v>505</v>
      </c>
      <c r="N1241" s="577">
        <v>44316</v>
      </c>
      <c r="O1241" s="128">
        <v>362</v>
      </c>
      <c r="P1241" s="602">
        <f t="shared" ref="P1241:P1244" si="392">O1241*E1241</f>
        <v>25137.279999999999</v>
      </c>
      <c r="Q1241" s="358"/>
      <c r="R1241" s="359"/>
      <c r="S1241" s="359"/>
      <c r="T1241" s="359"/>
      <c r="U1241" s="359"/>
      <c r="V1241" s="359"/>
      <c r="W1241" s="355">
        <v>2638</v>
      </c>
      <c r="X1241" s="602">
        <f t="shared" si="391"/>
        <v>183182.72</v>
      </c>
      <c r="Y1241" s="37">
        <f t="shared" si="357"/>
        <v>0</v>
      </c>
    </row>
    <row r="1242" spans="1:25" s="36" customFormat="1" ht="36" customHeight="1">
      <c r="A1242" s="355"/>
      <c r="B1242" s="658" t="s">
        <v>1797</v>
      </c>
      <c r="C1242" s="163" t="s">
        <v>27</v>
      </c>
      <c r="D1242" s="240"/>
      <c r="E1242" s="77"/>
      <c r="F1242" s="80"/>
      <c r="G1242" s="659"/>
      <c r="H1242" s="660"/>
      <c r="I1242" s="235">
        <v>44322</v>
      </c>
      <c r="J1242" s="286" t="s">
        <v>1798</v>
      </c>
      <c r="K1242" s="79">
        <v>2</v>
      </c>
      <c r="L1242" s="81"/>
      <c r="M1242" s="79">
        <v>505</v>
      </c>
      <c r="N1242" s="577">
        <v>44316</v>
      </c>
      <c r="O1242" s="128">
        <f t="shared" ref="O1242:O1244" si="393">F1242+K1242-W1242</f>
        <v>0</v>
      </c>
      <c r="P1242" s="602">
        <f t="shared" si="392"/>
        <v>0</v>
      </c>
      <c r="Q1242" s="358"/>
      <c r="R1242" s="359"/>
      <c r="S1242" s="359"/>
      <c r="T1242" s="359"/>
      <c r="U1242" s="359"/>
      <c r="V1242" s="359"/>
      <c r="W1242" s="355">
        <v>2</v>
      </c>
      <c r="X1242" s="602">
        <f t="shared" si="391"/>
        <v>0</v>
      </c>
      <c r="Y1242" s="37">
        <f t="shared" si="357"/>
        <v>0</v>
      </c>
    </row>
    <row r="1243" spans="1:25" s="36" customFormat="1" ht="36" customHeight="1">
      <c r="A1243" s="355"/>
      <c r="B1243" s="658" t="s">
        <v>1799</v>
      </c>
      <c r="C1243" s="163" t="s">
        <v>1769</v>
      </c>
      <c r="D1243" s="240"/>
      <c r="E1243" s="77"/>
      <c r="F1243" s="80"/>
      <c r="G1243" s="659"/>
      <c r="H1243" s="660"/>
      <c r="I1243" s="235">
        <v>44322</v>
      </c>
      <c r="J1243" s="286" t="s">
        <v>1798</v>
      </c>
      <c r="K1243" s="79">
        <v>2</v>
      </c>
      <c r="L1243" s="81"/>
      <c r="M1243" s="79">
        <v>505</v>
      </c>
      <c r="N1243" s="577">
        <v>44316</v>
      </c>
      <c r="O1243" s="128">
        <f t="shared" si="393"/>
        <v>0</v>
      </c>
      <c r="P1243" s="602">
        <f t="shared" si="392"/>
        <v>0</v>
      </c>
      <c r="Q1243" s="358"/>
      <c r="R1243" s="359"/>
      <c r="S1243" s="359"/>
      <c r="T1243" s="359"/>
      <c r="U1243" s="359"/>
      <c r="V1243" s="359"/>
      <c r="W1243" s="355">
        <v>2</v>
      </c>
      <c r="X1243" s="602">
        <f t="shared" si="391"/>
        <v>0</v>
      </c>
      <c r="Y1243" s="37">
        <f t="shared" si="357"/>
        <v>0</v>
      </c>
    </row>
    <row r="1244" spans="1:25" s="36" customFormat="1" ht="90.75" customHeight="1">
      <c r="A1244" s="355"/>
      <c r="B1244" s="658" t="s">
        <v>1771</v>
      </c>
      <c r="C1244" s="163" t="s">
        <v>1769</v>
      </c>
      <c r="D1244" s="240"/>
      <c r="E1244" s="77"/>
      <c r="F1244" s="80"/>
      <c r="G1244" s="659"/>
      <c r="H1244" s="660"/>
      <c r="I1244" s="235">
        <v>44322</v>
      </c>
      <c r="J1244" s="286" t="s">
        <v>1798</v>
      </c>
      <c r="K1244" s="79">
        <v>2</v>
      </c>
      <c r="L1244" s="81"/>
      <c r="M1244" s="79">
        <v>505</v>
      </c>
      <c r="N1244" s="577">
        <v>44316</v>
      </c>
      <c r="O1244" s="128">
        <f t="shared" si="393"/>
        <v>0</v>
      </c>
      <c r="P1244" s="602">
        <f t="shared" si="392"/>
        <v>0</v>
      </c>
      <c r="Q1244" s="358"/>
      <c r="R1244" s="359"/>
      <c r="S1244" s="359"/>
      <c r="T1244" s="359"/>
      <c r="U1244" s="359"/>
      <c r="V1244" s="359"/>
      <c r="W1244" s="355">
        <v>2</v>
      </c>
      <c r="X1244" s="602">
        <f t="shared" si="391"/>
        <v>0</v>
      </c>
      <c r="Y1244" s="37">
        <f t="shared" si="357"/>
        <v>0</v>
      </c>
    </row>
    <row r="1245" spans="1:25" s="30" customFormat="1" ht="45.75" customHeight="1">
      <c r="A1245" s="355">
        <v>5</v>
      </c>
      <c r="B1245" s="658" t="s">
        <v>1800</v>
      </c>
      <c r="C1245" s="163" t="s">
        <v>38</v>
      </c>
      <c r="D1245" s="240" t="s">
        <v>1788</v>
      </c>
      <c r="E1245" s="77">
        <v>36.299999999999997</v>
      </c>
      <c r="F1245" s="80">
        <v>4400</v>
      </c>
      <c r="G1245" s="659">
        <f>E1245*F1245</f>
        <v>159720</v>
      </c>
      <c r="H1245" s="660" t="s">
        <v>1801</v>
      </c>
      <c r="I1245" s="235">
        <v>44329</v>
      </c>
      <c r="J1245" s="286" t="s">
        <v>1802</v>
      </c>
      <c r="K1245" s="79">
        <v>9300</v>
      </c>
      <c r="L1245" s="81"/>
      <c r="M1245" s="79">
        <v>478</v>
      </c>
      <c r="N1245" s="577">
        <v>44313</v>
      </c>
      <c r="O1245" s="128">
        <v>1750</v>
      </c>
      <c r="P1245" s="602">
        <f t="shared" ref="P1245" si="394">O1245*E1245</f>
        <v>63524.999999999993</v>
      </c>
      <c r="Q1245" s="358"/>
      <c r="R1245" s="359"/>
      <c r="S1245" s="359"/>
      <c r="T1245" s="359"/>
      <c r="U1245" s="359"/>
      <c r="V1245" s="359"/>
      <c r="W1245" s="355">
        <v>2650</v>
      </c>
      <c r="X1245" s="602">
        <f t="shared" si="391"/>
        <v>96194.999999999985</v>
      </c>
      <c r="Y1245" s="37">
        <f t="shared" si="357"/>
        <v>0</v>
      </c>
    </row>
    <row r="1246" spans="1:25" s="30" customFormat="1" ht="17.25" customHeight="1">
      <c r="A1246" s="128"/>
      <c r="B1246" s="167" t="s">
        <v>33</v>
      </c>
      <c r="C1246" s="661"/>
      <c r="D1246" s="661"/>
      <c r="E1246" s="662"/>
      <c r="F1246" s="661"/>
      <c r="G1246" s="662">
        <f>SUM(G1238:G1245)</f>
        <v>978727.45</v>
      </c>
      <c r="H1246" s="663"/>
      <c r="I1246" s="663"/>
      <c r="J1246" s="661"/>
      <c r="K1246" s="664"/>
      <c r="L1246" s="662">
        <f>SUM(L1238:L1245)</f>
        <v>0</v>
      </c>
      <c r="M1246" s="115"/>
      <c r="N1246" s="663"/>
      <c r="O1246" s="661"/>
      <c r="P1246" s="662">
        <f>SUM(P1238:P1245)</f>
        <v>122802.97999999998</v>
      </c>
      <c r="Q1246" s="114"/>
      <c r="R1246" s="115"/>
      <c r="S1246" s="115"/>
      <c r="T1246" s="115"/>
      <c r="U1246" s="115"/>
      <c r="V1246" s="115"/>
      <c r="W1246" s="661"/>
      <c r="X1246" s="662">
        <f>SUM(X1238:X1245)</f>
        <v>855924.47</v>
      </c>
      <c r="Y1246" s="37">
        <f t="shared" si="357"/>
        <v>0</v>
      </c>
    </row>
    <row r="1247" spans="1:25" s="36" customFormat="1" ht="23.25" customHeight="1">
      <c r="A1247" s="737" t="s">
        <v>45</v>
      </c>
      <c r="B1247" s="738"/>
      <c r="C1247" s="738"/>
      <c r="D1247" s="738"/>
      <c r="E1247" s="738"/>
      <c r="F1247" s="738"/>
      <c r="G1247" s="738"/>
      <c r="H1247" s="738"/>
      <c r="I1247" s="738"/>
      <c r="J1247" s="738"/>
      <c r="K1247" s="738"/>
      <c r="L1247" s="738"/>
      <c r="M1247" s="738"/>
      <c r="N1247" s="738"/>
      <c r="O1247" s="738"/>
      <c r="P1247" s="738"/>
      <c r="Q1247" s="738"/>
      <c r="R1247" s="738"/>
      <c r="S1247" s="738"/>
      <c r="T1247" s="738"/>
      <c r="U1247" s="738"/>
      <c r="V1247" s="738"/>
      <c r="W1247" s="738"/>
      <c r="X1247" s="739"/>
      <c r="Y1247" s="37">
        <f t="shared" si="357"/>
        <v>0</v>
      </c>
    </row>
    <row r="1248" spans="1:25" s="36" customFormat="1" ht="23.25" customHeight="1">
      <c r="A1248" s="591">
        <v>1</v>
      </c>
      <c r="B1248" s="584" t="s">
        <v>339</v>
      </c>
      <c r="C1248" s="585" t="s">
        <v>27</v>
      </c>
      <c r="D1248" s="285"/>
      <c r="E1248" s="586">
        <v>6.42</v>
      </c>
      <c r="F1248" s="591">
        <v>2861</v>
      </c>
      <c r="G1248" s="132">
        <f t="shared" ref="G1248:G1255" si="395">F1248*E1248</f>
        <v>18367.62</v>
      </c>
      <c r="H1248" s="219"/>
      <c r="I1248" s="219"/>
      <c r="J1248" s="79"/>
      <c r="K1248" s="80"/>
      <c r="L1248" s="132"/>
      <c r="M1248" s="79"/>
      <c r="N1248" s="219"/>
      <c r="O1248" s="355">
        <f t="shared" ref="O1248:O1255" si="396">F1248+K1248-W1248</f>
        <v>759</v>
      </c>
      <c r="P1248" s="132">
        <f t="shared" ref="P1248:P1255" si="397">O1248*E1248</f>
        <v>4872.78</v>
      </c>
      <c r="Q1248" s="589"/>
      <c r="R1248" s="590"/>
      <c r="S1248" s="590"/>
      <c r="T1248" s="590"/>
      <c r="U1248" s="590"/>
      <c r="V1248" s="590"/>
      <c r="W1248" s="591">
        <v>2102</v>
      </c>
      <c r="X1248" s="132">
        <f t="shared" ref="X1248:X1255" si="398">W1248*E1248</f>
        <v>13494.84</v>
      </c>
      <c r="Y1248" s="37">
        <f t="shared" ref="Y1248:Y1299" si="399">G1249+L1249-P1249-X1249</f>
        <v>0</v>
      </c>
    </row>
    <row r="1249" spans="1:25" s="36" customFormat="1" ht="23.25" customHeight="1">
      <c r="A1249" s="591">
        <v>2</v>
      </c>
      <c r="B1249" s="309" t="s">
        <v>197</v>
      </c>
      <c r="C1249" s="233" t="s">
        <v>27</v>
      </c>
      <c r="D1249" s="285"/>
      <c r="E1249" s="586">
        <v>7.49</v>
      </c>
      <c r="F1249" s="591">
        <v>0</v>
      </c>
      <c r="G1249" s="132">
        <f t="shared" si="395"/>
        <v>0</v>
      </c>
      <c r="H1249" s="219"/>
      <c r="I1249" s="219"/>
      <c r="J1249" s="79"/>
      <c r="K1249" s="80"/>
      <c r="L1249" s="132"/>
      <c r="M1249" s="79"/>
      <c r="N1249" s="219"/>
      <c r="O1249" s="355">
        <f t="shared" si="396"/>
        <v>0</v>
      </c>
      <c r="P1249" s="132">
        <f t="shared" si="397"/>
        <v>0</v>
      </c>
      <c r="Q1249" s="589"/>
      <c r="R1249" s="590"/>
      <c r="S1249" s="590"/>
      <c r="T1249" s="590"/>
      <c r="U1249" s="590"/>
      <c r="V1249" s="590"/>
      <c r="W1249" s="591">
        <v>0</v>
      </c>
      <c r="X1249" s="132">
        <f t="shared" si="398"/>
        <v>0</v>
      </c>
      <c r="Y1249" s="37">
        <f t="shared" si="399"/>
        <v>0</v>
      </c>
    </row>
    <row r="1250" spans="1:25" s="36" customFormat="1" ht="33" customHeight="1">
      <c r="A1250" s="591">
        <v>3</v>
      </c>
      <c r="B1250" s="309" t="s">
        <v>194</v>
      </c>
      <c r="C1250" s="233" t="s">
        <v>27</v>
      </c>
      <c r="D1250" s="285"/>
      <c r="E1250" s="586">
        <v>2.7</v>
      </c>
      <c r="F1250" s="80">
        <v>4851</v>
      </c>
      <c r="G1250" s="132">
        <f t="shared" si="395"/>
        <v>13097.7</v>
      </c>
      <c r="H1250" s="219"/>
      <c r="I1250" s="219"/>
      <c r="J1250" s="79"/>
      <c r="K1250" s="80"/>
      <c r="L1250" s="132"/>
      <c r="M1250" s="79">
        <v>1467</v>
      </c>
      <c r="N1250" s="219">
        <v>44189</v>
      </c>
      <c r="O1250" s="355">
        <f t="shared" si="396"/>
        <v>546</v>
      </c>
      <c r="P1250" s="132">
        <f t="shared" si="397"/>
        <v>1474.2</v>
      </c>
      <c r="Q1250" s="358"/>
      <c r="R1250" s="359"/>
      <c r="S1250" s="359"/>
      <c r="T1250" s="359"/>
      <c r="U1250" s="359"/>
      <c r="V1250" s="359"/>
      <c r="W1250" s="80">
        <v>4305</v>
      </c>
      <c r="X1250" s="132">
        <f t="shared" si="398"/>
        <v>11623.5</v>
      </c>
      <c r="Y1250" s="37">
        <f t="shared" si="399"/>
        <v>0</v>
      </c>
    </row>
    <row r="1251" spans="1:25" s="36" customFormat="1" ht="33" customHeight="1">
      <c r="A1251" s="591">
        <v>4</v>
      </c>
      <c r="B1251" s="175" t="s">
        <v>8</v>
      </c>
      <c r="C1251" s="284" t="s">
        <v>29</v>
      </c>
      <c r="D1251" s="285" t="s">
        <v>1279</v>
      </c>
      <c r="E1251" s="307">
        <v>7.21</v>
      </c>
      <c r="F1251" s="355">
        <v>145</v>
      </c>
      <c r="G1251" s="132">
        <f t="shared" si="395"/>
        <v>1045.45</v>
      </c>
      <c r="H1251" s="219"/>
      <c r="I1251" s="235"/>
      <c r="J1251" s="285"/>
      <c r="K1251" s="237"/>
      <c r="L1251" s="132"/>
      <c r="M1251" s="233">
        <v>1212</v>
      </c>
      <c r="N1251" s="235">
        <v>43763</v>
      </c>
      <c r="O1251" s="355">
        <f t="shared" si="396"/>
        <v>59</v>
      </c>
      <c r="P1251" s="132">
        <f t="shared" si="397"/>
        <v>425.39</v>
      </c>
      <c r="Q1251" s="358"/>
      <c r="R1251" s="359"/>
      <c r="S1251" s="359"/>
      <c r="T1251" s="359"/>
      <c r="U1251" s="359"/>
      <c r="V1251" s="359"/>
      <c r="W1251" s="355">
        <v>86</v>
      </c>
      <c r="X1251" s="593">
        <f t="shared" si="398"/>
        <v>620.05999999999995</v>
      </c>
      <c r="Y1251" s="37">
        <f t="shared" si="399"/>
        <v>0</v>
      </c>
    </row>
    <row r="1252" spans="1:25" s="36" customFormat="1" ht="78.75" customHeight="1">
      <c r="A1252" s="591">
        <v>5</v>
      </c>
      <c r="B1252" s="175" t="s">
        <v>198</v>
      </c>
      <c r="C1252" s="665" t="s">
        <v>29</v>
      </c>
      <c r="D1252" s="285" t="s">
        <v>203</v>
      </c>
      <c r="E1252" s="307">
        <v>0</v>
      </c>
      <c r="F1252" s="644">
        <v>8</v>
      </c>
      <c r="G1252" s="132">
        <f t="shared" si="395"/>
        <v>0</v>
      </c>
      <c r="H1252" s="219">
        <v>45292</v>
      </c>
      <c r="I1252" s="219"/>
      <c r="J1252" s="79"/>
      <c r="K1252" s="80"/>
      <c r="L1252" s="132"/>
      <c r="M1252" s="356">
        <v>1435</v>
      </c>
      <c r="N1252" s="357">
        <v>43812</v>
      </c>
      <c r="O1252" s="355">
        <f t="shared" si="396"/>
        <v>0</v>
      </c>
      <c r="P1252" s="132">
        <f t="shared" si="397"/>
        <v>0</v>
      </c>
      <c r="Q1252" s="649"/>
      <c r="R1252" s="650"/>
      <c r="S1252" s="650"/>
      <c r="T1252" s="650"/>
      <c r="U1252" s="650"/>
      <c r="V1252" s="650"/>
      <c r="W1252" s="644">
        <v>8</v>
      </c>
      <c r="X1252" s="593">
        <f t="shared" si="398"/>
        <v>0</v>
      </c>
      <c r="Y1252" s="37">
        <f t="shared" si="399"/>
        <v>0</v>
      </c>
    </row>
    <row r="1253" spans="1:25" s="36" customFormat="1" ht="86.25" customHeight="1">
      <c r="A1253" s="591">
        <v>6</v>
      </c>
      <c r="B1253" s="175" t="s">
        <v>457</v>
      </c>
      <c r="C1253" s="79" t="s">
        <v>458</v>
      </c>
      <c r="D1253" s="285" t="s">
        <v>459</v>
      </c>
      <c r="E1253" s="307" t="s">
        <v>460</v>
      </c>
      <c r="F1253" s="355">
        <v>272</v>
      </c>
      <c r="G1253" s="132">
        <f t="shared" si="395"/>
        <v>232249.92</v>
      </c>
      <c r="H1253" s="219" t="s">
        <v>461</v>
      </c>
      <c r="I1253" s="235"/>
      <c r="J1253" s="285"/>
      <c r="K1253" s="237"/>
      <c r="L1253" s="132"/>
      <c r="M1253" s="356" t="s">
        <v>462</v>
      </c>
      <c r="N1253" s="357" t="s">
        <v>463</v>
      </c>
      <c r="O1253" s="112">
        <f t="shared" si="396"/>
        <v>47</v>
      </c>
      <c r="P1253" s="113">
        <f t="shared" si="397"/>
        <v>40131.42</v>
      </c>
      <c r="Q1253" s="358"/>
      <c r="R1253" s="359"/>
      <c r="S1253" s="359"/>
      <c r="T1253" s="359"/>
      <c r="U1253" s="359"/>
      <c r="V1253" s="359"/>
      <c r="W1253" s="355">
        <v>225</v>
      </c>
      <c r="X1253" s="113">
        <f t="shared" si="398"/>
        <v>192118.5</v>
      </c>
      <c r="Y1253" s="37">
        <f t="shared" si="399"/>
        <v>0</v>
      </c>
    </row>
    <row r="1254" spans="1:25" s="36" customFormat="1" ht="52.5" customHeight="1">
      <c r="A1254" s="591">
        <v>7</v>
      </c>
      <c r="B1254" s="175" t="s">
        <v>464</v>
      </c>
      <c r="C1254" s="79" t="s">
        <v>465</v>
      </c>
      <c r="D1254" s="285" t="s">
        <v>466</v>
      </c>
      <c r="E1254" s="307" t="s">
        <v>467</v>
      </c>
      <c r="F1254" s="355">
        <v>97</v>
      </c>
      <c r="G1254" s="132">
        <f t="shared" si="395"/>
        <v>15311.449999999999</v>
      </c>
      <c r="H1254" s="219" t="s">
        <v>468</v>
      </c>
      <c r="I1254" s="235"/>
      <c r="J1254" s="285"/>
      <c r="K1254" s="237"/>
      <c r="L1254" s="132"/>
      <c r="M1254" s="356" t="s">
        <v>469</v>
      </c>
      <c r="N1254" s="357" t="s">
        <v>470</v>
      </c>
      <c r="O1254" s="112">
        <f t="shared" si="396"/>
        <v>0</v>
      </c>
      <c r="P1254" s="113">
        <f t="shared" si="397"/>
        <v>0</v>
      </c>
      <c r="Q1254" s="358"/>
      <c r="R1254" s="359"/>
      <c r="S1254" s="359"/>
      <c r="T1254" s="359"/>
      <c r="U1254" s="359"/>
      <c r="V1254" s="359"/>
      <c r="W1254" s="355">
        <v>97</v>
      </c>
      <c r="X1254" s="113">
        <f t="shared" si="398"/>
        <v>15311.449999999999</v>
      </c>
      <c r="Y1254" s="37">
        <f t="shared" si="399"/>
        <v>0</v>
      </c>
    </row>
    <row r="1255" spans="1:25" s="30" customFormat="1" ht="24.75" customHeight="1">
      <c r="A1255" s="591">
        <v>8</v>
      </c>
      <c r="B1255" s="175" t="s">
        <v>350</v>
      </c>
      <c r="C1255" s="79" t="s">
        <v>103</v>
      </c>
      <c r="D1255" s="285" t="s">
        <v>1952</v>
      </c>
      <c r="E1255" s="307">
        <v>42.5</v>
      </c>
      <c r="F1255" s="355">
        <v>2580</v>
      </c>
      <c r="G1255" s="132">
        <f t="shared" si="395"/>
        <v>109650</v>
      </c>
      <c r="H1255" s="219">
        <v>44621</v>
      </c>
      <c r="I1255" s="219"/>
      <c r="J1255" s="79"/>
      <c r="K1255" s="80"/>
      <c r="L1255" s="132"/>
      <c r="M1255" s="356">
        <v>1004</v>
      </c>
      <c r="N1255" s="357">
        <v>44098</v>
      </c>
      <c r="O1255" s="355">
        <f t="shared" si="396"/>
        <v>210</v>
      </c>
      <c r="P1255" s="132">
        <f t="shared" si="397"/>
        <v>8925</v>
      </c>
      <c r="Q1255" s="358"/>
      <c r="R1255" s="359"/>
      <c r="S1255" s="359"/>
      <c r="T1255" s="359"/>
      <c r="U1255" s="359"/>
      <c r="V1255" s="359"/>
      <c r="W1255" s="355">
        <v>2370</v>
      </c>
      <c r="X1255" s="593">
        <f t="shared" si="398"/>
        <v>100725</v>
      </c>
      <c r="Y1255" s="37">
        <f t="shared" si="399"/>
        <v>0</v>
      </c>
    </row>
    <row r="1256" spans="1:25" s="30" customFormat="1" ht="17.25" customHeight="1">
      <c r="A1256" s="573"/>
      <c r="B1256" s="167" t="s">
        <v>33</v>
      </c>
      <c r="C1256" s="573"/>
      <c r="D1256" s="573"/>
      <c r="E1256" s="581"/>
      <c r="F1256" s="573"/>
      <c r="G1256" s="581">
        <f>SUM(G1248:G1255)</f>
        <v>389722.14</v>
      </c>
      <c r="H1256" s="582"/>
      <c r="I1256" s="582"/>
      <c r="J1256" s="573"/>
      <c r="K1256" s="583"/>
      <c r="L1256" s="581">
        <f>SUM(L1248:L1255)</f>
        <v>0</v>
      </c>
      <c r="M1256" s="359"/>
      <c r="N1256" s="582"/>
      <c r="O1256" s="573"/>
      <c r="P1256" s="581">
        <f>SUM(P1248:P1255)</f>
        <v>55828.79</v>
      </c>
      <c r="Q1256" s="358"/>
      <c r="R1256" s="359"/>
      <c r="S1256" s="359"/>
      <c r="T1256" s="359"/>
      <c r="U1256" s="359"/>
      <c r="V1256" s="359"/>
      <c r="W1256" s="573"/>
      <c r="X1256" s="581">
        <f>SUM(X1248:X1255)</f>
        <v>333893.34999999998</v>
      </c>
      <c r="Y1256" s="37">
        <f t="shared" si="399"/>
        <v>0</v>
      </c>
    </row>
    <row r="1257" spans="1:25" s="36" customFormat="1" ht="31.5" customHeight="1">
      <c r="A1257" s="737" t="s">
        <v>70</v>
      </c>
      <c r="B1257" s="738"/>
      <c r="C1257" s="738"/>
      <c r="D1257" s="738"/>
      <c r="E1257" s="738"/>
      <c r="F1257" s="738"/>
      <c r="G1257" s="738"/>
      <c r="H1257" s="738"/>
      <c r="I1257" s="738"/>
      <c r="J1257" s="738"/>
      <c r="K1257" s="738"/>
      <c r="L1257" s="738"/>
      <c r="M1257" s="738"/>
      <c r="N1257" s="738"/>
      <c r="O1257" s="738"/>
      <c r="P1257" s="738"/>
      <c r="Q1257" s="738"/>
      <c r="R1257" s="738"/>
      <c r="S1257" s="738"/>
      <c r="T1257" s="738"/>
      <c r="U1257" s="738"/>
      <c r="V1257" s="738"/>
      <c r="W1257" s="738"/>
      <c r="X1257" s="739"/>
      <c r="Y1257" s="37">
        <f t="shared" si="399"/>
        <v>0</v>
      </c>
    </row>
    <row r="1258" spans="1:25" s="36" customFormat="1" ht="54" customHeight="1">
      <c r="A1258" s="128">
        <v>1</v>
      </c>
      <c r="B1258" s="288" t="s">
        <v>8</v>
      </c>
      <c r="C1258" s="204" t="s">
        <v>29</v>
      </c>
      <c r="D1258" s="291"/>
      <c r="E1258" s="304">
        <v>7.21</v>
      </c>
      <c r="F1258" s="355">
        <v>90</v>
      </c>
      <c r="G1258" s="602">
        <f t="shared" ref="G1258" si="400">F1258*E1258</f>
        <v>648.9</v>
      </c>
      <c r="H1258" s="293">
        <v>44440</v>
      </c>
      <c r="I1258" s="293"/>
      <c r="J1258" s="292" t="s">
        <v>238</v>
      </c>
      <c r="K1258" s="204"/>
      <c r="L1258" s="602"/>
      <c r="M1258" s="289">
        <v>1212</v>
      </c>
      <c r="N1258" s="293">
        <v>43763</v>
      </c>
      <c r="O1258" s="355">
        <f t="shared" ref="O1258" si="401">F1258+K1258-W1258</f>
        <v>35</v>
      </c>
      <c r="P1258" s="355">
        <f t="shared" ref="P1258" si="402">O1258*E1258</f>
        <v>252.35</v>
      </c>
      <c r="Q1258" s="358"/>
      <c r="R1258" s="359"/>
      <c r="S1258" s="359"/>
      <c r="T1258" s="359"/>
      <c r="U1258" s="359"/>
      <c r="V1258" s="359"/>
      <c r="W1258" s="355">
        <v>55</v>
      </c>
      <c r="X1258" s="132">
        <f t="shared" ref="X1258" si="403">W1258*E1258</f>
        <v>396.55</v>
      </c>
      <c r="Y1258" s="37">
        <f t="shared" si="399"/>
        <v>0</v>
      </c>
    </row>
    <row r="1259" spans="1:25" s="36" customFormat="1" ht="65.25" customHeight="1">
      <c r="A1259" s="355">
        <v>2</v>
      </c>
      <c r="B1259" s="288" t="s">
        <v>350</v>
      </c>
      <c r="C1259" s="204" t="s">
        <v>103</v>
      </c>
      <c r="D1259" s="592" t="s">
        <v>1219</v>
      </c>
      <c r="E1259" s="304">
        <v>42.5</v>
      </c>
      <c r="F1259" s="355">
        <v>480</v>
      </c>
      <c r="G1259" s="602">
        <f t="shared" ref="G1259:G1265" si="404">F1259*E1259</f>
        <v>20400</v>
      </c>
      <c r="H1259" s="201">
        <v>44621</v>
      </c>
      <c r="I1259" s="201"/>
      <c r="J1259" s="204"/>
      <c r="K1259" s="200"/>
      <c r="L1259" s="602"/>
      <c r="M1259" s="587">
        <v>1004</v>
      </c>
      <c r="N1259" s="588">
        <v>44098</v>
      </c>
      <c r="O1259" s="355">
        <f t="shared" ref="O1259:O1265" si="405">F1259+K1259-W1259</f>
        <v>465</v>
      </c>
      <c r="P1259" s="132">
        <f t="shared" ref="P1259:P1265" si="406">O1259*E1259</f>
        <v>19762.5</v>
      </c>
      <c r="Q1259" s="358"/>
      <c r="R1259" s="359"/>
      <c r="S1259" s="359"/>
      <c r="T1259" s="359"/>
      <c r="U1259" s="359"/>
      <c r="V1259" s="359"/>
      <c r="W1259" s="355">
        <v>15</v>
      </c>
      <c r="X1259" s="593">
        <f>W1259*E1259</f>
        <v>637.5</v>
      </c>
      <c r="Y1259" s="37">
        <f t="shared" si="399"/>
        <v>0</v>
      </c>
    </row>
    <row r="1260" spans="1:25" s="36" customFormat="1" ht="96" customHeight="1">
      <c r="A1260" s="128">
        <v>3</v>
      </c>
      <c r="B1260" s="288" t="s">
        <v>457</v>
      </c>
      <c r="C1260" s="204" t="s">
        <v>458</v>
      </c>
      <c r="D1260" s="291" t="s">
        <v>459</v>
      </c>
      <c r="E1260" s="304" t="s">
        <v>460</v>
      </c>
      <c r="F1260" s="355">
        <v>39</v>
      </c>
      <c r="G1260" s="602">
        <f t="shared" si="404"/>
        <v>33300.54</v>
      </c>
      <c r="H1260" s="201" t="s">
        <v>461</v>
      </c>
      <c r="I1260" s="293"/>
      <c r="J1260" s="291"/>
      <c r="K1260" s="111"/>
      <c r="L1260" s="602"/>
      <c r="M1260" s="587" t="s">
        <v>462</v>
      </c>
      <c r="N1260" s="588" t="s">
        <v>463</v>
      </c>
      <c r="O1260" s="112">
        <f t="shared" si="405"/>
        <v>0</v>
      </c>
      <c r="P1260" s="113">
        <f t="shared" si="406"/>
        <v>0</v>
      </c>
      <c r="Q1260" s="358"/>
      <c r="R1260" s="359"/>
      <c r="S1260" s="359"/>
      <c r="T1260" s="359"/>
      <c r="U1260" s="359"/>
      <c r="V1260" s="359"/>
      <c r="W1260" s="355">
        <v>39</v>
      </c>
      <c r="X1260" s="113">
        <f t="shared" ref="X1260:X1265" si="407">W1260*E1260</f>
        <v>33300.54</v>
      </c>
      <c r="Y1260" s="37">
        <f t="shared" si="399"/>
        <v>0</v>
      </c>
    </row>
    <row r="1261" spans="1:25" s="36" customFormat="1" ht="72" customHeight="1">
      <c r="A1261" s="355">
        <v>4</v>
      </c>
      <c r="B1261" s="288" t="s">
        <v>464</v>
      </c>
      <c r="C1261" s="204" t="s">
        <v>465</v>
      </c>
      <c r="D1261" s="291" t="s">
        <v>466</v>
      </c>
      <c r="E1261" s="304" t="s">
        <v>467</v>
      </c>
      <c r="F1261" s="355">
        <v>69</v>
      </c>
      <c r="G1261" s="602">
        <f t="shared" si="404"/>
        <v>10891.65</v>
      </c>
      <c r="H1261" s="201" t="s">
        <v>468</v>
      </c>
      <c r="I1261" s="293"/>
      <c r="J1261" s="291"/>
      <c r="K1261" s="111"/>
      <c r="L1261" s="602"/>
      <c r="M1261" s="587" t="s">
        <v>469</v>
      </c>
      <c r="N1261" s="588" t="s">
        <v>470</v>
      </c>
      <c r="O1261" s="112">
        <f t="shared" si="405"/>
        <v>0</v>
      </c>
      <c r="P1261" s="113">
        <f t="shared" si="406"/>
        <v>0</v>
      </c>
      <c r="Q1261" s="358"/>
      <c r="R1261" s="359"/>
      <c r="S1261" s="359"/>
      <c r="T1261" s="359"/>
      <c r="U1261" s="359"/>
      <c r="V1261" s="359"/>
      <c r="W1261" s="355">
        <v>69</v>
      </c>
      <c r="X1261" s="113">
        <f t="shared" si="407"/>
        <v>10891.65</v>
      </c>
      <c r="Y1261" s="37">
        <f t="shared" si="399"/>
        <v>0</v>
      </c>
    </row>
    <row r="1262" spans="1:25" s="36" customFormat="1" ht="23.25" customHeight="1">
      <c r="A1262" s="128">
        <v>5</v>
      </c>
      <c r="B1262" s="243" t="s">
        <v>194</v>
      </c>
      <c r="C1262" s="289" t="s">
        <v>27</v>
      </c>
      <c r="D1262" s="291"/>
      <c r="E1262" s="622">
        <v>2.7</v>
      </c>
      <c r="F1262" s="80">
        <v>7014</v>
      </c>
      <c r="G1262" s="602">
        <f t="shared" si="404"/>
        <v>18937.800000000003</v>
      </c>
      <c r="H1262" s="201"/>
      <c r="I1262" s="201"/>
      <c r="J1262" s="204"/>
      <c r="K1262" s="200"/>
      <c r="L1262" s="602"/>
      <c r="M1262" s="204">
        <v>1467</v>
      </c>
      <c r="N1262" s="201">
        <v>44189</v>
      </c>
      <c r="O1262" s="355">
        <f t="shared" si="405"/>
        <v>0</v>
      </c>
      <c r="P1262" s="132">
        <f t="shared" si="406"/>
        <v>0</v>
      </c>
      <c r="Q1262" s="358"/>
      <c r="R1262" s="359"/>
      <c r="S1262" s="359"/>
      <c r="T1262" s="359"/>
      <c r="U1262" s="359"/>
      <c r="V1262" s="359"/>
      <c r="W1262" s="80">
        <v>7014</v>
      </c>
      <c r="X1262" s="132">
        <f t="shared" si="407"/>
        <v>18937.800000000003</v>
      </c>
      <c r="Y1262" s="37">
        <f t="shared" si="399"/>
        <v>0</v>
      </c>
    </row>
    <row r="1263" spans="1:25" s="36" customFormat="1" ht="23.25" customHeight="1">
      <c r="A1263" s="355">
        <v>6</v>
      </c>
      <c r="B1263" s="584" t="s">
        <v>339</v>
      </c>
      <c r="C1263" s="585" t="s">
        <v>27</v>
      </c>
      <c r="D1263" s="285"/>
      <c r="E1263" s="586">
        <v>6.42</v>
      </c>
      <c r="F1263" s="591">
        <v>0</v>
      </c>
      <c r="G1263" s="132">
        <f t="shared" ref="G1263" si="408">F1263*E1263</f>
        <v>0</v>
      </c>
      <c r="H1263" s="219"/>
      <c r="I1263" s="219"/>
      <c r="J1263" s="79"/>
      <c r="K1263" s="80"/>
      <c r="L1263" s="132"/>
      <c r="M1263" s="79">
        <v>931</v>
      </c>
      <c r="N1263" s="219">
        <v>44084</v>
      </c>
      <c r="O1263" s="355">
        <f t="shared" ref="O1263" si="409">F1263+K1263-W1263</f>
        <v>0</v>
      </c>
      <c r="P1263" s="355">
        <f t="shared" ref="P1263" si="410">O1263*E1263</f>
        <v>0</v>
      </c>
      <c r="Q1263" s="589"/>
      <c r="R1263" s="590"/>
      <c r="S1263" s="590"/>
      <c r="T1263" s="590"/>
      <c r="U1263" s="590"/>
      <c r="V1263" s="590"/>
      <c r="W1263" s="591">
        <v>0</v>
      </c>
      <c r="X1263" s="132">
        <f t="shared" ref="X1263" si="411">W1263*E1263</f>
        <v>0</v>
      </c>
      <c r="Y1263" s="37">
        <f t="shared" si="399"/>
        <v>0</v>
      </c>
    </row>
    <row r="1264" spans="1:25" s="36" customFormat="1" ht="23.25" customHeight="1">
      <c r="A1264" s="128">
        <v>7</v>
      </c>
      <c r="B1264" s="584" t="s">
        <v>339</v>
      </c>
      <c r="C1264" s="585" t="s">
        <v>27</v>
      </c>
      <c r="D1264" s="285"/>
      <c r="E1264" s="586">
        <v>7.49</v>
      </c>
      <c r="F1264" s="591">
        <v>240</v>
      </c>
      <c r="G1264" s="132">
        <f t="shared" ref="G1264" si="412">F1264*E1264</f>
        <v>1797.6000000000001</v>
      </c>
      <c r="H1264" s="219"/>
      <c r="I1264" s="219"/>
      <c r="J1264" s="79"/>
      <c r="K1264" s="80"/>
      <c r="L1264" s="132"/>
      <c r="M1264" s="79">
        <v>931</v>
      </c>
      <c r="N1264" s="219">
        <v>44084</v>
      </c>
      <c r="O1264" s="355">
        <f t="shared" ref="O1264" si="413">F1264+K1264-W1264</f>
        <v>90</v>
      </c>
      <c r="P1264" s="355">
        <f t="shared" ref="P1264" si="414">O1264*E1264</f>
        <v>674.1</v>
      </c>
      <c r="Q1264" s="589"/>
      <c r="R1264" s="590"/>
      <c r="S1264" s="590"/>
      <c r="T1264" s="590"/>
      <c r="U1264" s="590"/>
      <c r="V1264" s="590"/>
      <c r="W1264" s="591">
        <v>150</v>
      </c>
      <c r="X1264" s="132">
        <f t="shared" ref="X1264" si="415">W1264*E1264</f>
        <v>1123.5</v>
      </c>
      <c r="Y1264" s="37">
        <f t="shared" si="399"/>
        <v>0</v>
      </c>
    </row>
    <row r="1265" spans="1:25" s="30" customFormat="1" ht="30" customHeight="1">
      <c r="A1265" s="355">
        <v>8</v>
      </c>
      <c r="B1265" s="309" t="s">
        <v>194</v>
      </c>
      <c r="C1265" s="233" t="s">
        <v>27</v>
      </c>
      <c r="D1265" s="285"/>
      <c r="E1265" s="586">
        <v>3.6</v>
      </c>
      <c r="F1265" s="355">
        <v>0</v>
      </c>
      <c r="G1265" s="132">
        <f t="shared" si="404"/>
        <v>0</v>
      </c>
      <c r="H1265" s="219"/>
      <c r="I1265" s="219"/>
      <c r="J1265" s="286"/>
      <c r="K1265" s="80"/>
      <c r="L1265" s="132"/>
      <c r="M1265" s="79">
        <v>1420</v>
      </c>
      <c r="N1265" s="219">
        <v>43810</v>
      </c>
      <c r="O1265" s="355">
        <f t="shared" si="405"/>
        <v>0</v>
      </c>
      <c r="P1265" s="355">
        <f t="shared" si="406"/>
        <v>0</v>
      </c>
      <c r="Q1265" s="358"/>
      <c r="R1265" s="359"/>
      <c r="S1265" s="359"/>
      <c r="T1265" s="359"/>
      <c r="U1265" s="359"/>
      <c r="V1265" s="359"/>
      <c r="W1265" s="355">
        <v>0</v>
      </c>
      <c r="X1265" s="132">
        <f t="shared" si="407"/>
        <v>0</v>
      </c>
      <c r="Y1265" s="37">
        <f t="shared" si="399"/>
        <v>0</v>
      </c>
    </row>
    <row r="1266" spans="1:25" s="30" customFormat="1" ht="34.5" customHeight="1">
      <c r="A1266" s="573"/>
      <c r="B1266" s="167" t="s">
        <v>33</v>
      </c>
      <c r="C1266" s="573"/>
      <c r="D1266" s="573"/>
      <c r="E1266" s="573"/>
      <c r="F1266" s="573"/>
      <c r="G1266" s="581">
        <f>SUM(G1258:G1265)</f>
        <v>85976.49000000002</v>
      </c>
      <c r="H1266" s="582"/>
      <c r="I1266" s="582"/>
      <c r="J1266" s="573"/>
      <c r="K1266" s="573"/>
      <c r="L1266" s="581">
        <f>SUM(L1258:L1265)</f>
        <v>0</v>
      </c>
      <c r="M1266" s="573"/>
      <c r="N1266" s="582"/>
      <c r="O1266" s="573"/>
      <c r="P1266" s="581">
        <f>SUM(P1258:P1265)</f>
        <v>20688.949999999997</v>
      </c>
      <c r="Q1266" s="573"/>
      <c r="R1266" s="573"/>
      <c r="S1266" s="573"/>
      <c r="T1266" s="573"/>
      <c r="U1266" s="573"/>
      <c r="V1266" s="573"/>
      <c r="W1266" s="573"/>
      <c r="X1266" s="573">
        <f>SUM(X1258:X1265)</f>
        <v>65287.540000000008</v>
      </c>
      <c r="Y1266" s="37">
        <f t="shared" si="399"/>
        <v>0</v>
      </c>
    </row>
    <row r="1267" spans="1:25" s="36" customFormat="1" ht="32.25" customHeight="1">
      <c r="A1267" s="737" t="s">
        <v>60</v>
      </c>
      <c r="B1267" s="738"/>
      <c r="C1267" s="738"/>
      <c r="D1267" s="738"/>
      <c r="E1267" s="738"/>
      <c r="F1267" s="738"/>
      <c r="G1267" s="738"/>
      <c r="H1267" s="738"/>
      <c r="I1267" s="738"/>
      <c r="J1267" s="738"/>
      <c r="K1267" s="738"/>
      <c r="L1267" s="738"/>
      <c r="M1267" s="738"/>
      <c r="N1267" s="738"/>
      <c r="O1267" s="738"/>
      <c r="P1267" s="738"/>
      <c r="Q1267" s="738"/>
      <c r="R1267" s="738"/>
      <c r="S1267" s="738"/>
      <c r="T1267" s="738"/>
      <c r="U1267" s="738"/>
      <c r="V1267" s="738"/>
      <c r="W1267" s="738"/>
      <c r="X1267" s="739"/>
      <c r="Y1267" s="37">
        <f t="shared" si="399"/>
        <v>0</v>
      </c>
    </row>
    <row r="1268" spans="1:25" s="36" customFormat="1" ht="32.25" customHeight="1">
      <c r="A1268" s="355">
        <v>1</v>
      </c>
      <c r="B1268" s="281" t="s">
        <v>8</v>
      </c>
      <c r="C1268" s="360" t="s">
        <v>29</v>
      </c>
      <c r="D1268" s="285" t="s">
        <v>1279</v>
      </c>
      <c r="E1268" s="361">
        <v>7.21</v>
      </c>
      <c r="F1268" s="355">
        <v>1103</v>
      </c>
      <c r="G1268" s="132">
        <f t="shared" ref="G1268:G1280" si="416">F1268*E1268</f>
        <v>7952.63</v>
      </c>
      <c r="H1268" s="235">
        <v>44440</v>
      </c>
      <c r="I1268" s="235"/>
      <c r="J1268" s="286"/>
      <c r="K1268" s="79"/>
      <c r="L1268" s="132"/>
      <c r="M1268" s="233">
        <v>1212</v>
      </c>
      <c r="N1268" s="235">
        <v>43763</v>
      </c>
      <c r="O1268" s="355">
        <f>F1268+K1268-W1268</f>
        <v>524</v>
      </c>
      <c r="P1268" s="132">
        <f>O1268*E1268</f>
        <v>3778.04</v>
      </c>
      <c r="Q1268" s="358"/>
      <c r="R1268" s="359"/>
      <c r="S1268" s="359"/>
      <c r="T1268" s="359"/>
      <c r="U1268" s="359"/>
      <c r="V1268" s="359"/>
      <c r="W1268" s="355">
        <v>579</v>
      </c>
      <c r="X1268" s="132">
        <f>W1268*E1268</f>
        <v>4174.59</v>
      </c>
      <c r="Y1268" s="37">
        <f t="shared" si="399"/>
        <v>0</v>
      </c>
    </row>
    <row r="1269" spans="1:25" s="36" customFormat="1" ht="75.75" customHeight="1">
      <c r="A1269" s="355">
        <v>2</v>
      </c>
      <c r="B1269" s="666" t="s">
        <v>7</v>
      </c>
      <c r="C1269" s="594" t="s">
        <v>29</v>
      </c>
      <c r="D1269" s="285"/>
      <c r="E1269" s="361">
        <v>1.95</v>
      </c>
      <c r="F1269" s="644">
        <v>0</v>
      </c>
      <c r="G1269" s="132">
        <f t="shared" si="416"/>
        <v>0</v>
      </c>
      <c r="H1269" s="219"/>
      <c r="I1269" s="595"/>
      <c r="J1269" s="360"/>
      <c r="K1269" s="596"/>
      <c r="L1269" s="132"/>
      <c r="M1269" s="356"/>
      <c r="N1269" s="357"/>
      <c r="O1269" s="355">
        <f t="shared" ref="O1269:O1280" si="417">F1269+K1269-W1269</f>
        <v>0</v>
      </c>
      <c r="P1269" s="132">
        <f t="shared" ref="P1269:P1280" si="418">O1269*E1269</f>
        <v>0</v>
      </c>
      <c r="Q1269" s="649"/>
      <c r="R1269" s="650"/>
      <c r="S1269" s="650"/>
      <c r="T1269" s="650"/>
      <c r="U1269" s="650"/>
      <c r="V1269" s="650"/>
      <c r="W1269" s="644">
        <v>0</v>
      </c>
      <c r="X1269" s="132">
        <f t="shared" ref="X1269:X1280" si="419">W1269*E1269</f>
        <v>0</v>
      </c>
      <c r="Y1269" s="37">
        <f t="shared" si="399"/>
        <v>0</v>
      </c>
    </row>
    <row r="1270" spans="1:25" s="36" customFormat="1" ht="88.5" customHeight="1">
      <c r="A1270" s="355">
        <v>3</v>
      </c>
      <c r="B1270" s="281" t="s">
        <v>457</v>
      </c>
      <c r="C1270" s="360" t="s">
        <v>458</v>
      </c>
      <c r="D1270" s="285" t="s">
        <v>459</v>
      </c>
      <c r="E1270" s="361" t="s">
        <v>460</v>
      </c>
      <c r="F1270" s="355">
        <v>127</v>
      </c>
      <c r="G1270" s="132">
        <f t="shared" si="416"/>
        <v>108440.22</v>
      </c>
      <c r="H1270" s="219" t="s">
        <v>461</v>
      </c>
      <c r="I1270" s="235"/>
      <c r="J1270" s="285"/>
      <c r="K1270" s="237"/>
      <c r="L1270" s="132"/>
      <c r="M1270" s="356" t="s">
        <v>462</v>
      </c>
      <c r="N1270" s="357" t="s">
        <v>463</v>
      </c>
      <c r="O1270" s="112">
        <f t="shared" si="417"/>
        <v>23</v>
      </c>
      <c r="P1270" s="113">
        <f t="shared" si="418"/>
        <v>19638.78</v>
      </c>
      <c r="Q1270" s="358"/>
      <c r="R1270" s="359"/>
      <c r="S1270" s="359"/>
      <c r="T1270" s="359"/>
      <c r="U1270" s="359"/>
      <c r="V1270" s="359"/>
      <c r="W1270" s="355">
        <v>104</v>
      </c>
      <c r="X1270" s="113">
        <f t="shared" si="419"/>
        <v>88801.44</v>
      </c>
      <c r="Y1270" s="37">
        <f t="shared" si="399"/>
        <v>0</v>
      </c>
    </row>
    <row r="1271" spans="1:25" s="36" customFormat="1" ht="54" customHeight="1">
      <c r="A1271" s="355">
        <v>4</v>
      </c>
      <c r="B1271" s="281" t="s">
        <v>464</v>
      </c>
      <c r="C1271" s="360" t="s">
        <v>465</v>
      </c>
      <c r="D1271" s="285" t="s">
        <v>466</v>
      </c>
      <c r="E1271" s="361" t="s">
        <v>467</v>
      </c>
      <c r="F1271" s="355">
        <v>69</v>
      </c>
      <c r="G1271" s="132">
        <f t="shared" si="416"/>
        <v>10891.65</v>
      </c>
      <c r="H1271" s="219" t="s">
        <v>468</v>
      </c>
      <c r="I1271" s="235"/>
      <c r="J1271" s="285"/>
      <c r="K1271" s="237"/>
      <c r="L1271" s="132"/>
      <c r="M1271" s="356" t="s">
        <v>469</v>
      </c>
      <c r="N1271" s="357" t="s">
        <v>470</v>
      </c>
      <c r="O1271" s="112">
        <f t="shared" si="417"/>
        <v>2</v>
      </c>
      <c r="P1271" s="113">
        <f t="shared" si="418"/>
        <v>315.7</v>
      </c>
      <c r="Q1271" s="358"/>
      <c r="R1271" s="359"/>
      <c r="S1271" s="359"/>
      <c r="T1271" s="359"/>
      <c r="U1271" s="359"/>
      <c r="V1271" s="359"/>
      <c r="W1271" s="355">
        <v>67</v>
      </c>
      <c r="X1271" s="113">
        <f t="shared" si="419"/>
        <v>10575.949999999999</v>
      </c>
      <c r="Y1271" s="37">
        <f t="shared" si="399"/>
        <v>0</v>
      </c>
    </row>
    <row r="1272" spans="1:25" s="36" customFormat="1" ht="48.75" customHeight="1">
      <c r="A1272" s="355">
        <v>5</v>
      </c>
      <c r="B1272" s="281" t="s">
        <v>350</v>
      </c>
      <c r="C1272" s="360" t="s">
        <v>103</v>
      </c>
      <c r="D1272" s="592" t="s">
        <v>1219</v>
      </c>
      <c r="E1272" s="361">
        <v>42.5</v>
      </c>
      <c r="F1272" s="355">
        <v>1215</v>
      </c>
      <c r="G1272" s="132">
        <f t="shared" si="416"/>
        <v>51637.5</v>
      </c>
      <c r="H1272" s="219">
        <v>44621</v>
      </c>
      <c r="I1272" s="595"/>
      <c r="J1272" s="360"/>
      <c r="K1272" s="596"/>
      <c r="L1272" s="132"/>
      <c r="M1272" s="356">
        <v>1004</v>
      </c>
      <c r="N1272" s="357">
        <v>44098</v>
      </c>
      <c r="O1272" s="355">
        <f t="shared" si="417"/>
        <v>195</v>
      </c>
      <c r="P1272" s="132">
        <f t="shared" si="418"/>
        <v>8287.5</v>
      </c>
      <c r="Q1272" s="358"/>
      <c r="R1272" s="359"/>
      <c r="S1272" s="359"/>
      <c r="T1272" s="359"/>
      <c r="U1272" s="359"/>
      <c r="V1272" s="359"/>
      <c r="W1272" s="355">
        <v>1020</v>
      </c>
      <c r="X1272" s="593">
        <f t="shared" si="419"/>
        <v>43350</v>
      </c>
      <c r="Y1272" s="37">
        <f t="shared" si="399"/>
        <v>0</v>
      </c>
    </row>
    <row r="1273" spans="1:25" s="36" customFormat="1" ht="31.5" customHeight="1">
      <c r="A1273" s="355">
        <v>6</v>
      </c>
      <c r="B1273" s="281" t="s">
        <v>350</v>
      </c>
      <c r="C1273" s="360" t="s">
        <v>103</v>
      </c>
      <c r="D1273" s="592" t="s">
        <v>1219</v>
      </c>
      <c r="E1273" s="361">
        <v>55.64</v>
      </c>
      <c r="F1273" s="355">
        <v>150</v>
      </c>
      <c r="G1273" s="132">
        <f t="shared" si="416"/>
        <v>8346</v>
      </c>
      <c r="H1273" s="219">
        <v>44621</v>
      </c>
      <c r="I1273" s="595"/>
      <c r="J1273" s="360"/>
      <c r="K1273" s="596"/>
      <c r="L1273" s="132"/>
      <c r="M1273" s="356">
        <v>1428</v>
      </c>
      <c r="N1273" s="357">
        <v>44183</v>
      </c>
      <c r="O1273" s="355">
        <f t="shared" si="417"/>
        <v>0</v>
      </c>
      <c r="P1273" s="132">
        <f t="shared" si="418"/>
        <v>0</v>
      </c>
      <c r="Q1273" s="358"/>
      <c r="R1273" s="359"/>
      <c r="S1273" s="359"/>
      <c r="T1273" s="359"/>
      <c r="U1273" s="359"/>
      <c r="V1273" s="359"/>
      <c r="W1273" s="355">
        <v>150</v>
      </c>
      <c r="X1273" s="593">
        <f t="shared" si="419"/>
        <v>8346</v>
      </c>
      <c r="Y1273" s="37">
        <f t="shared" si="399"/>
        <v>0</v>
      </c>
    </row>
    <row r="1274" spans="1:25" s="36" customFormat="1" ht="27" customHeight="1">
      <c r="A1274" s="355">
        <v>7</v>
      </c>
      <c r="B1274" s="309" t="s">
        <v>194</v>
      </c>
      <c r="C1274" s="233" t="s">
        <v>27</v>
      </c>
      <c r="D1274" s="285"/>
      <c r="E1274" s="586">
        <v>2.7</v>
      </c>
      <c r="F1274" s="80">
        <v>16128</v>
      </c>
      <c r="G1274" s="132">
        <f t="shared" si="416"/>
        <v>43545.600000000006</v>
      </c>
      <c r="H1274" s="219"/>
      <c r="I1274" s="595"/>
      <c r="J1274" s="360"/>
      <c r="K1274" s="596"/>
      <c r="L1274" s="132"/>
      <c r="M1274" s="79">
        <v>1467</v>
      </c>
      <c r="N1274" s="219">
        <v>44189</v>
      </c>
      <c r="O1274" s="355">
        <f t="shared" si="417"/>
        <v>629</v>
      </c>
      <c r="P1274" s="132">
        <f t="shared" si="418"/>
        <v>1698.3000000000002</v>
      </c>
      <c r="Q1274" s="358"/>
      <c r="R1274" s="359"/>
      <c r="S1274" s="359"/>
      <c r="T1274" s="359"/>
      <c r="U1274" s="359"/>
      <c r="V1274" s="359"/>
      <c r="W1274" s="80">
        <v>15499</v>
      </c>
      <c r="X1274" s="132">
        <f t="shared" si="419"/>
        <v>41847.300000000003</v>
      </c>
      <c r="Y1274" s="37">
        <f t="shared" si="399"/>
        <v>0</v>
      </c>
    </row>
    <row r="1275" spans="1:25" s="36" customFormat="1" ht="27" customHeight="1">
      <c r="A1275" s="355">
        <v>8</v>
      </c>
      <c r="B1275" s="309" t="s">
        <v>195</v>
      </c>
      <c r="C1275" s="233" t="s">
        <v>27</v>
      </c>
      <c r="D1275" s="285"/>
      <c r="E1275" s="586">
        <v>2.94</v>
      </c>
      <c r="F1275" s="80">
        <v>2860</v>
      </c>
      <c r="G1275" s="132">
        <f t="shared" si="416"/>
        <v>8408.4</v>
      </c>
      <c r="H1275" s="219"/>
      <c r="I1275" s="595"/>
      <c r="J1275" s="360"/>
      <c r="K1275" s="596"/>
      <c r="L1275" s="132"/>
      <c r="M1275" s="79">
        <v>1467</v>
      </c>
      <c r="N1275" s="219">
        <v>44189</v>
      </c>
      <c r="O1275" s="355">
        <f t="shared" si="417"/>
        <v>1104</v>
      </c>
      <c r="P1275" s="132">
        <f t="shared" si="418"/>
        <v>3245.7599999999998</v>
      </c>
      <c r="Q1275" s="358"/>
      <c r="R1275" s="359"/>
      <c r="S1275" s="359"/>
      <c r="T1275" s="359"/>
      <c r="U1275" s="359"/>
      <c r="V1275" s="359"/>
      <c r="W1275" s="80">
        <v>1756</v>
      </c>
      <c r="X1275" s="132">
        <f t="shared" si="419"/>
        <v>5162.6400000000003</v>
      </c>
      <c r="Y1275" s="37">
        <f t="shared" si="399"/>
        <v>0</v>
      </c>
    </row>
    <row r="1276" spans="1:25" s="36" customFormat="1" ht="27" customHeight="1">
      <c r="A1276" s="355">
        <v>9</v>
      </c>
      <c r="B1276" s="584" t="s">
        <v>339</v>
      </c>
      <c r="C1276" s="585" t="s">
        <v>27</v>
      </c>
      <c r="D1276" s="285"/>
      <c r="E1276" s="586">
        <v>6.42</v>
      </c>
      <c r="F1276" s="591">
        <v>60</v>
      </c>
      <c r="G1276" s="132">
        <f t="shared" si="416"/>
        <v>385.2</v>
      </c>
      <c r="H1276" s="219"/>
      <c r="I1276" s="595"/>
      <c r="J1276" s="360"/>
      <c r="K1276" s="596"/>
      <c r="L1276" s="132"/>
      <c r="M1276" s="79">
        <v>931</v>
      </c>
      <c r="N1276" s="219">
        <v>44084</v>
      </c>
      <c r="O1276" s="355">
        <f t="shared" si="417"/>
        <v>60</v>
      </c>
      <c r="P1276" s="355">
        <f t="shared" si="418"/>
        <v>385.2</v>
      </c>
      <c r="Q1276" s="589"/>
      <c r="R1276" s="590"/>
      <c r="S1276" s="590"/>
      <c r="T1276" s="590"/>
      <c r="U1276" s="590"/>
      <c r="V1276" s="590"/>
      <c r="W1276" s="591">
        <v>0</v>
      </c>
      <c r="X1276" s="132">
        <f t="shared" si="419"/>
        <v>0</v>
      </c>
      <c r="Y1276" s="37">
        <f t="shared" si="399"/>
        <v>0</v>
      </c>
    </row>
    <row r="1277" spans="1:25" s="36" customFormat="1" ht="27" customHeight="1">
      <c r="A1277" s="355">
        <v>10</v>
      </c>
      <c r="B1277" s="584" t="s">
        <v>339</v>
      </c>
      <c r="C1277" s="585" t="s">
        <v>27</v>
      </c>
      <c r="D1277" s="285"/>
      <c r="E1277" s="586">
        <v>6.42</v>
      </c>
      <c r="F1277" s="591">
        <v>420</v>
      </c>
      <c r="G1277" s="132">
        <f t="shared" ref="G1277" si="420">F1277*E1277</f>
        <v>2696.4</v>
      </c>
      <c r="H1277" s="219"/>
      <c r="I1277" s="595"/>
      <c r="J1277" s="360"/>
      <c r="K1277" s="596"/>
      <c r="L1277" s="132"/>
      <c r="M1277" s="79">
        <v>931</v>
      </c>
      <c r="N1277" s="219">
        <v>44084</v>
      </c>
      <c r="O1277" s="355">
        <f t="shared" ref="O1277" si="421">F1277+K1277-W1277</f>
        <v>420</v>
      </c>
      <c r="P1277" s="355">
        <f t="shared" ref="P1277" si="422">O1277*E1277</f>
        <v>2696.4</v>
      </c>
      <c r="Q1277" s="589"/>
      <c r="R1277" s="590"/>
      <c r="S1277" s="590"/>
      <c r="T1277" s="590"/>
      <c r="U1277" s="590"/>
      <c r="V1277" s="590"/>
      <c r="W1277" s="591">
        <v>0</v>
      </c>
      <c r="X1277" s="132">
        <f t="shared" ref="X1277" si="423">W1277*E1277</f>
        <v>0</v>
      </c>
      <c r="Y1277" s="37">
        <f t="shared" si="399"/>
        <v>0</v>
      </c>
    </row>
    <row r="1278" spans="1:25" s="36" customFormat="1" ht="27" customHeight="1">
      <c r="A1278" s="355">
        <v>11</v>
      </c>
      <c r="B1278" s="309" t="s">
        <v>204</v>
      </c>
      <c r="C1278" s="233" t="s">
        <v>27</v>
      </c>
      <c r="D1278" s="285"/>
      <c r="E1278" s="586">
        <v>2.94</v>
      </c>
      <c r="F1278" s="355">
        <v>468</v>
      </c>
      <c r="G1278" s="132">
        <f t="shared" si="416"/>
        <v>1375.92</v>
      </c>
      <c r="H1278" s="219"/>
      <c r="I1278" s="595"/>
      <c r="J1278" s="360"/>
      <c r="K1278" s="596"/>
      <c r="L1278" s="132"/>
      <c r="M1278" s="79">
        <v>1420</v>
      </c>
      <c r="N1278" s="219">
        <v>43810</v>
      </c>
      <c r="O1278" s="355">
        <f t="shared" si="417"/>
        <v>0</v>
      </c>
      <c r="P1278" s="132">
        <f t="shared" si="418"/>
        <v>0</v>
      </c>
      <c r="Q1278" s="358"/>
      <c r="R1278" s="359"/>
      <c r="S1278" s="359"/>
      <c r="T1278" s="359"/>
      <c r="U1278" s="359"/>
      <c r="V1278" s="359"/>
      <c r="W1278" s="355">
        <v>468</v>
      </c>
      <c r="X1278" s="132">
        <f t="shared" si="419"/>
        <v>1375.92</v>
      </c>
      <c r="Y1278" s="37">
        <f t="shared" si="399"/>
        <v>0</v>
      </c>
    </row>
    <row r="1279" spans="1:25" s="36" customFormat="1" ht="27" customHeight="1">
      <c r="A1279" s="355">
        <v>12</v>
      </c>
      <c r="B1279" s="584" t="s">
        <v>195</v>
      </c>
      <c r="C1279" s="585" t="s">
        <v>27</v>
      </c>
      <c r="D1279" s="285"/>
      <c r="E1279" s="586">
        <v>3.18</v>
      </c>
      <c r="F1279" s="591">
        <v>1368</v>
      </c>
      <c r="G1279" s="132">
        <f t="shared" si="416"/>
        <v>4350.24</v>
      </c>
      <c r="H1279" s="219"/>
      <c r="I1279" s="595"/>
      <c r="J1279" s="360"/>
      <c r="K1279" s="596"/>
      <c r="L1279" s="132"/>
      <c r="M1279" s="79">
        <v>1420</v>
      </c>
      <c r="N1279" s="219">
        <v>43810</v>
      </c>
      <c r="O1279" s="355">
        <f t="shared" si="417"/>
        <v>180</v>
      </c>
      <c r="P1279" s="132">
        <f t="shared" si="418"/>
        <v>572.4</v>
      </c>
      <c r="Q1279" s="589"/>
      <c r="R1279" s="590"/>
      <c r="S1279" s="590"/>
      <c r="T1279" s="590"/>
      <c r="U1279" s="590"/>
      <c r="V1279" s="590"/>
      <c r="W1279" s="591">
        <v>1188</v>
      </c>
      <c r="X1279" s="132">
        <f t="shared" si="419"/>
        <v>3777.84</v>
      </c>
      <c r="Y1279" s="37">
        <f t="shared" si="399"/>
        <v>0</v>
      </c>
    </row>
    <row r="1280" spans="1:25" s="30" customFormat="1" ht="27" customHeight="1">
      <c r="A1280" s="355">
        <v>13</v>
      </c>
      <c r="B1280" s="309" t="s">
        <v>194</v>
      </c>
      <c r="C1280" s="233" t="s">
        <v>27</v>
      </c>
      <c r="D1280" s="285"/>
      <c r="E1280" s="586">
        <v>3.6</v>
      </c>
      <c r="F1280" s="355">
        <v>3170</v>
      </c>
      <c r="G1280" s="132">
        <f t="shared" si="416"/>
        <v>11412</v>
      </c>
      <c r="H1280" s="219"/>
      <c r="I1280" s="595"/>
      <c r="J1280" s="360"/>
      <c r="K1280" s="596"/>
      <c r="L1280" s="132"/>
      <c r="M1280" s="79">
        <v>1420</v>
      </c>
      <c r="N1280" s="219">
        <v>43810</v>
      </c>
      <c r="O1280" s="355">
        <f t="shared" si="417"/>
        <v>922</v>
      </c>
      <c r="P1280" s="132">
        <f t="shared" si="418"/>
        <v>3319.2000000000003</v>
      </c>
      <c r="Q1280" s="358"/>
      <c r="R1280" s="359"/>
      <c r="S1280" s="359"/>
      <c r="T1280" s="359"/>
      <c r="U1280" s="359"/>
      <c r="V1280" s="359"/>
      <c r="W1280" s="355">
        <v>2248</v>
      </c>
      <c r="X1280" s="132">
        <f t="shared" si="419"/>
        <v>8092.8</v>
      </c>
      <c r="Y1280" s="37">
        <f t="shared" si="399"/>
        <v>0</v>
      </c>
    </row>
    <row r="1281" spans="1:25" s="30" customFormat="1" ht="21.75" customHeight="1">
      <c r="A1281" s="573"/>
      <c r="B1281" s="167" t="s">
        <v>33</v>
      </c>
      <c r="C1281" s="341"/>
      <c r="D1281" s="636"/>
      <c r="E1281" s="332"/>
      <c r="F1281" s="573"/>
      <c r="G1281" s="581">
        <f>SUM(G1268:G1280)</f>
        <v>259441.76</v>
      </c>
      <c r="H1281" s="290"/>
      <c r="I1281" s="582"/>
      <c r="J1281" s="573"/>
      <c r="K1281" s="583"/>
      <c r="L1281" s="581">
        <f>SUM(L1268:L1280)</f>
        <v>0</v>
      </c>
      <c r="M1281" s="359"/>
      <c r="N1281" s="582"/>
      <c r="O1281" s="573"/>
      <c r="P1281" s="581">
        <f>SUM(P1268:P1280)</f>
        <v>43937.279999999999</v>
      </c>
      <c r="Q1281" s="358"/>
      <c r="R1281" s="359"/>
      <c r="S1281" s="359"/>
      <c r="T1281" s="359"/>
      <c r="U1281" s="359"/>
      <c r="V1281" s="359"/>
      <c r="W1281" s="573"/>
      <c r="X1281" s="581">
        <f>SUM(X1268:X1280)</f>
        <v>215504.47999999998</v>
      </c>
      <c r="Y1281" s="37">
        <f t="shared" si="399"/>
        <v>0</v>
      </c>
    </row>
    <row r="1282" spans="1:25" s="36" customFormat="1" ht="36" customHeight="1">
      <c r="A1282" s="737" t="s">
        <v>61</v>
      </c>
      <c r="B1282" s="738"/>
      <c r="C1282" s="738"/>
      <c r="D1282" s="738"/>
      <c r="E1282" s="738"/>
      <c r="F1282" s="738"/>
      <c r="G1282" s="738"/>
      <c r="H1282" s="738"/>
      <c r="I1282" s="738"/>
      <c r="J1282" s="738"/>
      <c r="K1282" s="738"/>
      <c r="L1282" s="738"/>
      <c r="M1282" s="738"/>
      <c r="N1282" s="738"/>
      <c r="O1282" s="738"/>
      <c r="P1282" s="738"/>
      <c r="Q1282" s="738"/>
      <c r="R1282" s="738"/>
      <c r="S1282" s="738"/>
      <c r="T1282" s="738"/>
      <c r="U1282" s="738"/>
      <c r="V1282" s="738"/>
      <c r="W1282" s="738"/>
      <c r="X1282" s="739"/>
      <c r="Y1282" s="37">
        <f t="shared" si="399"/>
        <v>0</v>
      </c>
    </row>
    <row r="1283" spans="1:25" s="36" customFormat="1" ht="36.75" customHeight="1">
      <c r="A1283" s="355">
        <v>1</v>
      </c>
      <c r="B1283" s="175" t="s">
        <v>8</v>
      </c>
      <c r="C1283" s="79" t="s">
        <v>29</v>
      </c>
      <c r="D1283" s="285"/>
      <c r="E1283" s="307">
        <v>7.21</v>
      </c>
      <c r="F1283" s="355">
        <v>1294</v>
      </c>
      <c r="G1283" s="132">
        <f t="shared" ref="G1283:G1290" si="424">F1283*E1283</f>
        <v>9329.74</v>
      </c>
      <c r="H1283" s="235"/>
      <c r="I1283" s="235"/>
      <c r="J1283" s="286"/>
      <c r="K1283" s="79"/>
      <c r="L1283" s="132"/>
      <c r="M1283" s="233">
        <v>1044</v>
      </c>
      <c r="N1283" s="235">
        <v>43736</v>
      </c>
      <c r="O1283" s="591">
        <f t="shared" ref="O1283:O1290" si="425">F1283+K1283-W1283</f>
        <v>745</v>
      </c>
      <c r="P1283" s="593">
        <f t="shared" ref="P1283:P1290" si="426">O1283*E1283</f>
        <v>5371.45</v>
      </c>
      <c r="Q1283" s="358"/>
      <c r="R1283" s="359"/>
      <c r="S1283" s="359"/>
      <c r="T1283" s="359"/>
      <c r="U1283" s="359"/>
      <c r="V1283" s="359"/>
      <c r="W1283" s="355">
        <v>549</v>
      </c>
      <c r="X1283" s="593">
        <f t="shared" ref="X1283:X1290" si="427">W1283*E1283</f>
        <v>3958.29</v>
      </c>
      <c r="Y1283" s="37">
        <f t="shared" si="399"/>
        <v>0</v>
      </c>
    </row>
    <row r="1284" spans="1:25" s="36" customFormat="1" ht="23.25" customHeight="1">
      <c r="A1284" s="355">
        <v>2</v>
      </c>
      <c r="B1284" s="571" t="s">
        <v>7</v>
      </c>
      <c r="C1284" s="665" t="s">
        <v>29</v>
      </c>
      <c r="D1284" s="285"/>
      <c r="E1284" s="307">
        <v>1.95</v>
      </c>
      <c r="F1284" s="644">
        <v>0</v>
      </c>
      <c r="G1284" s="132">
        <f t="shared" si="424"/>
        <v>0</v>
      </c>
      <c r="H1284" s="219"/>
      <c r="I1284" s="219"/>
      <c r="J1284" s="79"/>
      <c r="K1284" s="80"/>
      <c r="L1284" s="132"/>
      <c r="M1284" s="356">
        <v>1362</v>
      </c>
      <c r="N1284" s="357">
        <v>43798</v>
      </c>
      <c r="O1284" s="591">
        <f t="shared" si="425"/>
        <v>0</v>
      </c>
      <c r="P1284" s="593">
        <f t="shared" si="426"/>
        <v>0</v>
      </c>
      <c r="Q1284" s="649"/>
      <c r="R1284" s="650"/>
      <c r="S1284" s="650"/>
      <c r="T1284" s="650"/>
      <c r="U1284" s="650"/>
      <c r="V1284" s="650"/>
      <c r="W1284" s="644">
        <v>0</v>
      </c>
      <c r="X1284" s="593">
        <f t="shared" si="427"/>
        <v>0</v>
      </c>
      <c r="Y1284" s="37">
        <f t="shared" si="399"/>
        <v>0</v>
      </c>
    </row>
    <row r="1285" spans="1:25" s="36" customFormat="1" ht="23.25" customHeight="1">
      <c r="A1285" s="355">
        <v>3</v>
      </c>
      <c r="B1285" s="584" t="s">
        <v>339</v>
      </c>
      <c r="C1285" s="585" t="s">
        <v>27</v>
      </c>
      <c r="D1285" s="285"/>
      <c r="E1285" s="586">
        <v>10.7</v>
      </c>
      <c r="F1285" s="591">
        <v>147</v>
      </c>
      <c r="G1285" s="132">
        <f t="shared" si="424"/>
        <v>1572.8999999999999</v>
      </c>
      <c r="H1285" s="219"/>
      <c r="I1285" s="219"/>
      <c r="J1285" s="79"/>
      <c r="K1285" s="80"/>
      <c r="L1285" s="132"/>
      <c r="M1285" s="79">
        <v>931</v>
      </c>
      <c r="N1285" s="219">
        <v>44084</v>
      </c>
      <c r="O1285" s="355">
        <f t="shared" si="425"/>
        <v>0</v>
      </c>
      <c r="P1285" s="132">
        <f t="shared" si="426"/>
        <v>0</v>
      </c>
      <c r="Q1285" s="589"/>
      <c r="R1285" s="590"/>
      <c r="S1285" s="590"/>
      <c r="T1285" s="590"/>
      <c r="U1285" s="590"/>
      <c r="V1285" s="590"/>
      <c r="W1285" s="591">
        <v>147</v>
      </c>
      <c r="X1285" s="132">
        <f t="shared" si="427"/>
        <v>1572.8999999999999</v>
      </c>
      <c r="Y1285" s="37">
        <f t="shared" si="399"/>
        <v>0</v>
      </c>
    </row>
    <row r="1286" spans="1:25" s="36" customFormat="1" ht="23.25" customHeight="1">
      <c r="A1286" s="355">
        <v>4</v>
      </c>
      <c r="B1286" s="309" t="s">
        <v>194</v>
      </c>
      <c r="C1286" s="233" t="s">
        <v>27</v>
      </c>
      <c r="D1286" s="285"/>
      <c r="E1286" s="586">
        <v>2.7</v>
      </c>
      <c r="F1286" s="80">
        <v>7386</v>
      </c>
      <c r="G1286" s="132">
        <f t="shared" si="424"/>
        <v>19942.2</v>
      </c>
      <c r="H1286" s="219"/>
      <c r="I1286" s="219"/>
      <c r="J1286" s="79"/>
      <c r="K1286" s="80"/>
      <c r="L1286" s="132"/>
      <c r="M1286" s="79">
        <v>1467</v>
      </c>
      <c r="N1286" s="219">
        <v>44189</v>
      </c>
      <c r="O1286" s="355">
        <f t="shared" si="425"/>
        <v>0</v>
      </c>
      <c r="P1286" s="132">
        <f t="shared" si="426"/>
        <v>0</v>
      </c>
      <c r="Q1286" s="358"/>
      <c r="R1286" s="359"/>
      <c r="S1286" s="359"/>
      <c r="T1286" s="359"/>
      <c r="U1286" s="359"/>
      <c r="V1286" s="359"/>
      <c r="W1286" s="80">
        <v>7386</v>
      </c>
      <c r="X1286" s="132">
        <f t="shared" si="427"/>
        <v>19942.2</v>
      </c>
      <c r="Y1286" s="37">
        <f t="shared" si="399"/>
        <v>0</v>
      </c>
    </row>
    <row r="1287" spans="1:25" s="36" customFormat="1" ht="79.5" customHeight="1">
      <c r="A1287" s="355">
        <v>5</v>
      </c>
      <c r="B1287" s="309" t="s">
        <v>195</v>
      </c>
      <c r="C1287" s="233" t="s">
        <v>27</v>
      </c>
      <c r="D1287" s="285"/>
      <c r="E1287" s="586">
        <v>2.94</v>
      </c>
      <c r="F1287" s="80">
        <v>1662</v>
      </c>
      <c r="G1287" s="132">
        <f t="shared" si="424"/>
        <v>4886.28</v>
      </c>
      <c r="H1287" s="219"/>
      <c r="I1287" s="219"/>
      <c r="J1287" s="79"/>
      <c r="K1287" s="80"/>
      <c r="L1287" s="132"/>
      <c r="M1287" s="79">
        <v>1467</v>
      </c>
      <c r="N1287" s="219">
        <v>44189</v>
      </c>
      <c r="O1287" s="355">
        <f t="shared" si="425"/>
        <v>0</v>
      </c>
      <c r="P1287" s="132">
        <f t="shared" si="426"/>
        <v>0</v>
      </c>
      <c r="Q1287" s="358"/>
      <c r="R1287" s="359"/>
      <c r="S1287" s="359"/>
      <c r="T1287" s="359"/>
      <c r="U1287" s="359"/>
      <c r="V1287" s="359"/>
      <c r="W1287" s="80">
        <v>1662</v>
      </c>
      <c r="X1287" s="132">
        <f t="shared" si="427"/>
        <v>4886.28</v>
      </c>
      <c r="Y1287" s="37">
        <f t="shared" si="399"/>
        <v>0</v>
      </c>
    </row>
    <row r="1288" spans="1:25" s="36" customFormat="1" ht="91.5" customHeight="1">
      <c r="A1288" s="355">
        <v>6</v>
      </c>
      <c r="B1288" s="175" t="s">
        <v>457</v>
      </c>
      <c r="C1288" s="79" t="s">
        <v>458</v>
      </c>
      <c r="D1288" s="285" t="s">
        <v>459</v>
      </c>
      <c r="E1288" s="307" t="s">
        <v>460</v>
      </c>
      <c r="F1288" s="355">
        <v>240</v>
      </c>
      <c r="G1288" s="132">
        <f t="shared" si="424"/>
        <v>204926.4</v>
      </c>
      <c r="H1288" s="219" t="s">
        <v>461</v>
      </c>
      <c r="I1288" s="235"/>
      <c r="J1288" s="285"/>
      <c r="K1288" s="237"/>
      <c r="L1288" s="132"/>
      <c r="M1288" s="356" t="s">
        <v>462</v>
      </c>
      <c r="N1288" s="357" t="s">
        <v>463</v>
      </c>
      <c r="O1288" s="112">
        <f t="shared" si="425"/>
        <v>70</v>
      </c>
      <c r="P1288" s="113">
        <f t="shared" si="426"/>
        <v>59770.200000000004</v>
      </c>
      <c r="Q1288" s="358"/>
      <c r="R1288" s="359"/>
      <c r="S1288" s="359"/>
      <c r="T1288" s="359"/>
      <c r="U1288" s="359"/>
      <c r="V1288" s="359"/>
      <c r="W1288" s="355">
        <v>170</v>
      </c>
      <c r="X1288" s="113">
        <f t="shared" si="427"/>
        <v>145156.20000000001</v>
      </c>
      <c r="Y1288" s="37">
        <f t="shared" si="399"/>
        <v>0</v>
      </c>
    </row>
    <row r="1289" spans="1:25" s="36" customFormat="1" ht="43.5" customHeight="1">
      <c r="A1289" s="355">
        <v>7</v>
      </c>
      <c r="B1289" s="175" t="s">
        <v>464</v>
      </c>
      <c r="C1289" s="79" t="s">
        <v>465</v>
      </c>
      <c r="D1289" s="285" t="s">
        <v>466</v>
      </c>
      <c r="E1289" s="307" t="s">
        <v>467</v>
      </c>
      <c r="F1289" s="355">
        <v>32</v>
      </c>
      <c r="G1289" s="132">
        <f t="shared" si="424"/>
        <v>5051.2</v>
      </c>
      <c r="H1289" s="219" t="s">
        <v>468</v>
      </c>
      <c r="I1289" s="235"/>
      <c r="J1289" s="285"/>
      <c r="K1289" s="237"/>
      <c r="L1289" s="132"/>
      <c r="M1289" s="356" t="s">
        <v>469</v>
      </c>
      <c r="N1289" s="357" t="s">
        <v>470</v>
      </c>
      <c r="O1289" s="112">
        <f t="shared" si="425"/>
        <v>2</v>
      </c>
      <c r="P1289" s="113">
        <f t="shared" si="426"/>
        <v>315.7</v>
      </c>
      <c r="Q1289" s="358"/>
      <c r="R1289" s="359"/>
      <c r="S1289" s="359"/>
      <c r="T1289" s="359"/>
      <c r="U1289" s="359"/>
      <c r="V1289" s="359"/>
      <c r="W1289" s="355">
        <v>30</v>
      </c>
      <c r="X1289" s="113">
        <f t="shared" si="427"/>
        <v>4735.5</v>
      </c>
      <c r="Y1289" s="37">
        <f t="shared" si="399"/>
        <v>0</v>
      </c>
    </row>
    <row r="1290" spans="1:25" s="30" customFormat="1" ht="29.25" customHeight="1">
      <c r="A1290" s="355">
        <v>8</v>
      </c>
      <c r="B1290" s="175" t="s">
        <v>350</v>
      </c>
      <c r="C1290" s="79" t="s">
        <v>103</v>
      </c>
      <c r="D1290" s="592" t="s">
        <v>1219</v>
      </c>
      <c r="E1290" s="307">
        <v>42.5</v>
      </c>
      <c r="F1290" s="355">
        <v>2895</v>
      </c>
      <c r="G1290" s="132">
        <f t="shared" si="424"/>
        <v>123037.5</v>
      </c>
      <c r="H1290" s="219">
        <v>44621</v>
      </c>
      <c r="I1290" s="219"/>
      <c r="J1290" s="79"/>
      <c r="K1290" s="80"/>
      <c r="L1290" s="132"/>
      <c r="M1290" s="356">
        <v>1004</v>
      </c>
      <c r="N1290" s="357">
        <v>44098</v>
      </c>
      <c r="O1290" s="355">
        <f t="shared" si="425"/>
        <v>480</v>
      </c>
      <c r="P1290" s="132">
        <f t="shared" si="426"/>
        <v>20400</v>
      </c>
      <c r="Q1290" s="358"/>
      <c r="R1290" s="359"/>
      <c r="S1290" s="359"/>
      <c r="T1290" s="359"/>
      <c r="U1290" s="359"/>
      <c r="V1290" s="359"/>
      <c r="W1290" s="355">
        <v>2415</v>
      </c>
      <c r="X1290" s="593">
        <f t="shared" si="427"/>
        <v>102637.5</v>
      </c>
      <c r="Y1290" s="37">
        <f t="shared" si="399"/>
        <v>0</v>
      </c>
    </row>
    <row r="1291" spans="1:25" s="30" customFormat="1" ht="29.25" customHeight="1">
      <c r="A1291" s="573"/>
      <c r="B1291" s="167" t="s">
        <v>33</v>
      </c>
      <c r="C1291" s="341"/>
      <c r="D1291" s="636"/>
      <c r="E1291" s="332"/>
      <c r="F1291" s="573"/>
      <c r="G1291" s="581">
        <f>SUM(G1283:G1290)</f>
        <v>368746.22</v>
      </c>
      <c r="H1291" s="290"/>
      <c r="I1291" s="582"/>
      <c r="J1291" s="573"/>
      <c r="K1291" s="583"/>
      <c r="L1291" s="581">
        <f>SUM(L1283:L1290)</f>
        <v>0</v>
      </c>
      <c r="M1291" s="359"/>
      <c r="N1291" s="582"/>
      <c r="O1291" s="573"/>
      <c r="P1291" s="581">
        <f>SUM(P1283:P1290)</f>
        <v>85857.35</v>
      </c>
      <c r="Q1291" s="358"/>
      <c r="R1291" s="359"/>
      <c r="S1291" s="359"/>
      <c r="T1291" s="359"/>
      <c r="U1291" s="359"/>
      <c r="V1291" s="359"/>
      <c r="W1291" s="573"/>
      <c r="X1291" s="581">
        <f>SUM(X1283:X1290)</f>
        <v>282888.87</v>
      </c>
      <c r="Y1291" s="37">
        <f t="shared" si="399"/>
        <v>0</v>
      </c>
    </row>
    <row r="1292" spans="1:25" s="59" customFormat="1" ht="23.25" customHeight="1">
      <c r="A1292" s="737" t="s">
        <v>1278</v>
      </c>
      <c r="B1292" s="738"/>
      <c r="C1292" s="738"/>
      <c r="D1292" s="738"/>
      <c r="E1292" s="738"/>
      <c r="F1292" s="738"/>
      <c r="G1292" s="738"/>
      <c r="H1292" s="738"/>
      <c r="I1292" s="738"/>
      <c r="J1292" s="738"/>
      <c r="K1292" s="738"/>
      <c r="L1292" s="738"/>
      <c r="M1292" s="738"/>
      <c r="N1292" s="738"/>
      <c r="O1292" s="738"/>
      <c r="P1292" s="738"/>
      <c r="Q1292" s="738"/>
      <c r="R1292" s="738"/>
      <c r="S1292" s="738"/>
      <c r="T1292" s="738"/>
      <c r="U1292" s="738"/>
      <c r="V1292" s="738"/>
      <c r="W1292" s="738"/>
      <c r="X1292" s="739"/>
      <c r="Y1292" s="37">
        <f t="shared" si="399"/>
        <v>0</v>
      </c>
    </row>
    <row r="1293" spans="1:25" s="30" customFormat="1" ht="88.5" customHeight="1">
      <c r="A1293" s="128">
        <v>1</v>
      </c>
      <c r="B1293" s="281" t="s">
        <v>464</v>
      </c>
      <c r="C1293" s="360" t="s">
        <v>465</v>
      </c>
      <c r="D1293" s="285" t="s">
        <v>466</v>
      </c>
      <c r="E1293" s="361">
        <v>147.52000000000001</v>
      </c>
      <c r="F1293" s="237">
        <v>20</v>
      </c>
      <c r="G1293" s="132">
        <f t="shared" ref="G1293" si="428">F1293*E1293</f>
        <v>2950.4</v>
      </c>
      <c r="H1293" s="219" t="s">
        <v>468</v>
      </c>
      <c r="I1293" s="235"/>
      <c r="J1293" s="285"/>
      <c r="K1293" s="237"/>
      <c r="L1293" s="132"/>
      <c r="M1293" s="356" t="s">
        <v>469</v>
      </c>
      <c r="N1293" s="357" t="s">
        <v>470</v>
      </c>
      <c r="O1293" s="112">
        <f t="shared" ref="O1293" si="429">F1293+K1293-W1293</f>
        <v>0</v>
      </c>
      <c r="P1293" s="113">
        <f t="shared" ref="P1293" si="430">O1293*E1293</f>
        <v>0</v>
      </c>
      <c r="Q1293" s="358"/>
      <c r="R1293" s="359"/>
      <c r="S1293" s="359"/>
      <c r="T1293" s="359"/>
      <c r="U1293" s="359"/>
      <c r="V1293" s="359"/>
      <c r="W1293" s="237">
        <v>20</v>
      </c>
      <c r="X1293" s="113">
        <f t="shared" ref="X1293" si="431">W1293*E1293</f>
        <v>2950.4</v>
      </c>
      <c r="Y1293" s="37">
        <f t="shared" si="399"/>
        <v>0</v>
      </c>
    </row>
    <row r="1294" spans="1:25" s="30" customFormat="1" ht="29.25" customHeight="1">
      <c r="A1294" s="661"/>
      <c r="B1294" s="167" t="s">
        <v>33</v>
      </c>
      <c r="C1294" s="200"/>
      <c r="D1294" s="667"/>
      <c r="E1294" s="342"/>
      <c r="F1294" s="661"/>
      <c r="G1294" s="662">
        <f>SUM(G1293)</f>
        <v>2950.4</v>
      </c>
      <c r="H1294" s="201"/>
      <c r="I1294" s="663"/>
      <c r="J1294" s="661"/>
      <c r="K1294" s="664"/>
      <c r="L1294" s="662"/>
      <c r="M1294" s="115"/>
      <c r="N1294" s="663"/>
      <c r="O1294" s="661"/>
      <c r="P1294" s="662">
        <f>SUM(P1293)</f>
        <v>0</v>
      </c>
      <c r="Q1294" s="114"/>
      <c r="R1294" s="115"/>
      <c r="S1294" s="115"/>
      <c r="T1294" s="115"/>
      <c r="U1294" s="115"/>
      <c r="V1294" s="115"/>
      <c r="W1294" s="661"/>
      <c r="X1294" s="662">
        <f>SUM(X1293)</f>
        <v>2950.4</v>
      </c>
      <c r="Y1294" s="37">
        <f t="shared" si="399"/>
        <v>0</v>
      </c>
    </row>
    <row r="1295" spans="1:25" s="59" customFormat="1" ht="25.5" customHeight="1">
      <c r="A1295" s="737" t="s">
        <v>1022</v>
      </c>
      <c r="B1295" s="738"/>
      <c r="C1295" s="738"/>
      <c r="D1295" s="738"/>
      <c r="E1295" s="738"/>
      <c r="F1295" s="738"/>
      <c r="G1295" s="738"/>
      <c r="H1295" s="738"/>
      <c r="I1295" s="738"/>
      <c r="J1295" s="738"/>
      <c r="K1295" s="738"/>
      <c r="L1295" s="738"/>
      <c r="M1295" s="738"/>
      <c r="N1295" s="738"/>
      <c r="O1295" s="738"/>
      <c r="P1295" s="738"/>
      <c r="Q1295" s="738"/>
      <c r="R1295" s="738"/>
      <c r="S1295" s="738"/>
      <c r="T1295" s="738"/>
      <c r="U1295" s="738"/>
      <c r="V1295" s="738"/>
      <c r="W1295" s="738"/>
      <c r="X1295" s="739"/>
      <c r="Y1295" s="37">
        <f t="shared" si="399"/>
        <v>0</v>
      </c>
    </row>
    <row r="1296" spans="1:25" s="36" customFormat="1" ht="90.75" customHeight="1">
      <c r="A1296" s="128">
        <v>1</v>
      </c>
      <c r="B1296" s="281" t="s">
        <v>464</v>
      </c>
      <c r="C1296" s="360" t="s">
        <v>465</v>
      </c>
      <c r="D1296" s="285" t="s">
        <v>466</v>
      </c>
      <c r="E1296" s="361" t="s">
        <v>467</v>
      </c>
      <c r="F1296" s="237">
        <v>113</v>
      </c>
      <c r="G1296" s="132">
        <f t="shared" ref="G1296:G1302" si="432">F1296*E1296</f>
        <v>17837.05</v>
      </c>
      <c r="H1296" s="219" t="s">
        <v>468</v>
      </c>
      <c r="I1296" s="235"/>
      <c r="J1296" s="285"/>
      <c r="K1296" s="237"/>
      <c r="L1296" s="132"/>
      <c r="M1296" s="356" t="s">
        <v>469</v>
      </c>
      <c r="N1296" s="357" t="s">
        <v>470</v>
      </c>
      <c r="O1296" s="112">
        <f t="shared" ref="O1296" si="433">F1296+K1296-W1296</f>
        <v>3</v>
      </c>
      <c r="P1296" s="113">
        <f t="shared" ref="P1296" si="434">O1296*E1296</f>
        <v>473.54999999999995</v>
      </c>
      <c r="Q1296" s="358"/>
      <c r="R1296" s="359"/>
      <c r="S1296" s="359"/>
      <c r="T1296" s="359"/>
      <c r="U1296" s="359"/>
      <c r="V1296" s="359"/>
      <c r="W1296" s="237">
        <v>110</v>
      </c>
      <c r="X1296" s="113">
        <f t="shared" ref="X1296:X1302" si="435">W1296*E1296</f>
        <v>17363.5</v>
      </c>
      <c r="Y1296" s="37">
        <f t="shared" si="399"/>
        <v>0</v>
      </c>
    </row>
    <row r="1297" spans="1:25" s="36" customFormat="1" ht="39" customHeight="1">
      <c r="A1297" s="128">
        <v>2</v>
      </c>
      <c r="B1297" s="571" t="s">
        <v>1259</v>
      </c>
      <c r="C1297" s="298" t="s">
        <v>27</v>
      </c>
      <c r="D1297" s="572"/>
      <c r="E1297" s="643">
        <v>1.6999999999999999E-3</v>
      </c>
      <c r="F1297" s="111">
        <v>0</v>
      </c>
      <c r="G1297" s="132">
        <f t="shared" si="432"/>
        <v>0</v>
      </c>
      <c r="H1297" s="290"/>
      <c r="I1297" s="333"/>
      <c r="J1297" s="572"/>
      <c r="K1297" s="646"/>
      <c r="L1297" s="645"/>
      <c r="M1297" s="647">
        <v>1445</v>
      </c>
      <c r="N1297" s="648">
        <v>44188</v>
      </c>
      <c r="O1297" s="112">
        <f t="shared" ref="O1297:O1298" si="436">F1297+K1297-W1297</f>
        <v>0</v>
      </c>
      <c r="P1297" s="113">
        <f t="shared" ref="P1297:P1298" si="437">O1297*E1297</f>
        <v>0</v>
      </c>
      <c r="Q1297" s="114"/>
      <c r="R1297" s="115"/>
      <c r="S1297" s="115"/>
      <c r="T1297" s="115"/>
      <c r="U1297" s="115"/>
      <c r="V1297" s="115"/>
      <c r="W1297" s="111">
        <v>0</v>
      </c>
      <c r="X1297" s="113">
        <f t="shared" si="435"/>
        <v>0</v>
      </c>
      <c r="Y1297" s="110">
        <f t="shared" si="399"/>
        <v>0</v>
      </c>
    </row>
    <row r="1298" spans="1:25" s="59" customFormat="1" ht="25.5" customHeight="1">
      <c r="A1298" s="128">
        <v>3</v>
      </c>
      <c r="B1298" s="571" t="s">
        <v>1770</v>
      </c>
      <c r="C1298" s="298" t="s">
        <v>0</v>
      </c>
      <c r="D1298" s="572" t="s">
        <v>1179</v>
      </c>
      <c r="E1298" s="643">
        <v>1.65</v>
      </c>
      <c r="F1298" s="111">
        <v>0</v>
      </c>
      <c r="G1298" s="132">
        <f t="shared" si="432"/>
        <v>0</v>
      </c>
      <c r="H1298" s="290">
        <v>44866</v>
      </c>
      <c r="I1298" s="333"/>
      <c r="J1298" s="572"/>
      <c r="K1298" s="646"/>
      <c r="L1298" s="645"/>
      <c r="M1298" s="647">
        <v>1445</v>
      </c>
      <c r="N1298" s="648">
        <v>44188</v>
      </c>
      <c r="O1298" s="112">
        <f t="shared" si="436"/>
        <v>0</v>
      </c>
      <c r="P1298" s="113">
        <f t="shared" si="437"/>
        <v>0</v>
      </c>
      <c r="Q1298" s="114"/>
      <c r="R1298" s="115"/>
      <c r="S1298" s="115"/>
      <c r="T1298" s="115"/>
      <c r="U1298" s="115"/>
      <c r="V1298" s="115"/>
      <c r="W1298" s="111">
        <v>0</v>
      </c>
      <c r="X1298" s="113">
        <f t="shared" si="435"/>
        <v>0</v>
      </c>
      <c r="Y1298" s="37">
        <f t="shared" si="399"/>
        <v>0</v>
      </c>
    </row>
    <row r="1299" spans="1:25" s="59" customFormat="1" ht="25.5" customHeight="1">
      <c r="A1299" s="128">
        <v>4</v>
      </c>
      <c r="B1299" s="571" t="s">
        <v>1209</v>
      </c>
      <c r="C1299" s="572" t="s">
        <v>29</v>
      </c>
      <c r="D1299" s="331">
        <v>31075</v>
      </c>
      <c r="E1299" s="668">
        <v>36.299999999999997</v>
      </c>
      <c r="F1299" s="111">
        <v>11520</v>
      </c>
      <c r="G1299" s="132">
        <f t="shared" si="432"/>
        <v>418175.99999999994</v>
      </c>
      <c r="H1299" s="333">
        <v>45474</v>
      </c>
      <c r="I1299" s="333"/>
      <c r="J1299" s="331"/>
      <c r="K1299" s="297"/>
      <c r="L1299" s="668"/>
      <c r="M1299" s="331">
        <v>543</v>
      </c>
      <c r="N1299" s="333">
        <v>43978</v>
      </c>
      <c r="O1299" s="112">
        <f t="shared" ref="O1299:O1301" si="438">F1299+K1299-W1299</f>
        <v>1290</v>
      </c>
      <c r="P1299" s="113">
        <f t="shared" ref="P1299:P1301" si="439">O1299*E1299</f>
        <v>46826.999999999993</v>
      </c>
      <c r="Q1299" s="114"/>
      <c r="R1299" s="115"/>
      <c r="S1299" s="115"/>
      <c r="T1299" s="115"/>
      <c r="U1299" s="115"/>
      <c r="V1299" s="115"/>
      <c r="W1299" s="111">
        <v>10230</v>
      </c>
      <c r="X1299" s="113">
        <f t="shared" si="435"/>
        <v>371349</v>
      </c>
      <c r="Y1299" s="37">
        <f t="shared" si="399"/>
        <v>0</v>
      </c>
    </row>
    <row r="1300" spans="1:25" s="59" customFormat="1" ht="36.75" customHeight="1">
      <c r="A1300" s="128">
        <v>5</v>
      </c>
      <c r="B1300" s="571" t="s">
        <v>1210</v>
      </c>
      <c r="C1300" s="572" t="s">
        <v>1211</v>
      </c>
      <c r="D1300" s="331">
        <v>1758</v>
      </c>
      <c r="E1300" s="668">
        <v>26.25</v>
      </c>
      <c r="F1300" s="111">
        <v>60</v>
      </c>
      <c r="G1300" s="132">
        <f t="shared" si="432"/>
        <v>1575</v>
      </c>
      <c r="H1300" s="333">
        <v>45748</v>
      </c>
      <c r="I1300" s="333"/>
      <c r="J1300" s="331"/>
      <c r="K1300" s="297"/>
      <c r="L1300" s="668"/>
      <c r="M1300" s="331">
        <v>249</v>
      </c>
      <c r="N1300" s="333">
        <v>44127</v>
      </c>
      <c r="O1300" s="112">
        <f t="shared" si="438"/>
        <v>10</v>
      </c>
      <c r="P1300" s="113">
        <f t="shared" si="439"/>
        <v>262.5</v>
      </c>
      <c r="Q1300" s="114"/>
      <c r="R1300" s="115"/>
      <c r="S1300" s="115"/>
      <c r="T1300" s="115"/>
      <c r="U1300" s="115"/>
      <c r="V1300" s="115"/>
      <c r="W1300" s="111">
        <v>50</v>
      </c>
      <c r="X1300" s="113">
        <f t="shared" si="435"/>
        <v>1312.5</v>
      </c>
      <c r="Y1300" s="37">
        <f t="shared" ref="Y1300:Y1358" si="440">G1301+L1301-P1301-X1301</f>
        <v>0</v>
      </c>
    </row>
    <row r="1301" spans="1:25" s="59" customFormat="1" ht="36.75" customHeight="1">
      <c r="A1301" s="128">
        <v>6</v>
      </c>
      <c r="B1301" s="571" t="s">
        <v>1212</v>
      </c>
      <c r="C1301" s="572" t="s">
        <v>1211</v>
      </c>
      <c r="D1301" s="331">
        <v>1776</v>
      </c>
      <c r="E1301" s="668">
        <v>36.24</v>
      </c>
      <c r="F1301" s="111">
        <v>75</v>
      </c>
      <c r="G1301" s="132">
        <f t="shared" si="432"/>
        <v>2718</v>
      </c>
      <c r="H1301" s="333">
        <v>44835</v>
      </c>
      <c r="I1301" s="333"/>
      <c r="J1301" s="331"/>
      <c r="K1301" s="297"/>
      <c r="L1301" s="668"/>
      <c r="M1301" s="331">
        <v>249</v>
      </c>
      <c r="N1301" s="333">
        <v>44127</v>
      </c>
      <c r="O1301" s="112">
        <f t="shared" si="438"/>
        <v>5</v>
      </c>
      <c r="P1301" s="113">
        <f t="shared" si="439"/>
        <v>181.20000000000002</v>
      </c>
      <c r="Q1301" s="114"/>
      <c r="R1301" s="115"/>
      <c r="S1301" s="115"/>
      <c r="T1301" s="115"/>
      <c r="U1301" s="115"/>
      <c r="V1301" s="115"/>
      <c r="W1301" s="111">
        <v>70</v>
      </c>
      <c r="X1301" s="113">
        <f t="shared" si="435"/>
        <v>2536.8000000000002</v>
      </c>
      <c r="Y1301" s="37"/>
    </row>
    <row r="1302" spans="1:25" s="30" customFormat="1" ht="24.75" customHeight="1">
      <c r="A1302" s="128">
        <v>7</v>
      </c>
      <c r="B1302" s="330" t="s">
        <v>1209</v>
      </c>
      <c r="C1302" s="572" t="s">
        <v>0</v>
      </c>
      <c r="D1302" s="331">
        <v>31075</v>
      </c>
      <c r="E1302" s="668">
        <v>36.299999999999997</v>
      </c>
      <c r="F1302" s="116">
        <v>2000</v>
      </c>
      <c r="G1302" s="132">
        <f t="shared" si="432"/>
        <v>72600</v>
      </c>
      <c r="H1302" s="333"/>
      <c r="I1302" s="333">
        <v>44329</v>
      </c>
      <c r="J1302" s="572" t="s">
        <v>1785</v>
      </c>
      <c r="K1302" s="297">
        <v>2000</v>
      </c>
      <c r="L1302" s="668"/>
      <c r="M1302" s="331">
        <v>478</v>
      </c>
      <c r="N1302" s="575">
        <v>44313</v>
      </c>
      <c r="O1302" s="112">
        <v>0</v>
      </c>
      <c r="P1302" s="113">
        <f t="shared" ref="P1302" si="441">O1302*E1302</f>
        <v>0</v>
      </c>
      <c r="Q1302" s="117"/>
      <c r="R1302" s="118"/>
      <c r="S1302" s="118"/>
      <c r="T1302" s="118"/>
      <c r="U1302" s="118"/>
      <c r="V1302" s="118"/>
      <c r="W1302" s="116">
        <v>2000</v>
      </c>
      <c r="X1302" s="113">
        <f t="shared" si="435"/>
        <v>72600</v>
      </c>
      <c r="Y1302" s="37">
        <f t="shared" si="440"/>
        <v>0</v>
      </c>
    </row>
    <row r="1303" spans="1:25" s="30" customFormat="1" ht="30.75" customHeight="1">
      <c r="A1303" s="355"/>
      <c r="B1303" s="167" t="s">
        <v>33</v>
      </c>
      <c r="C1303" s="573"/>
      <c r="D1303" s="573"/>
      <c r="E1303" s="581"/>
      <c r="F1303" s="573"/>
      <c r="G1303" s="581">
        <f>SUM(G1296:G1302)</f>
        <v>512906.04999999993</v>
      </c>
      <c r="H1303" s="582"/>
      <c r="I1303" s="582"/>
      <c r="J1303" s="573"/>
      <c r="K1303" s="583"/>
      <c r="L1303" s="581">
        <f>SUM(L1296:L1302)</f>
        <v>0</v>
      </c>
      <c r="M1303" s="359"/>
      <c r="N1303" s="582"/>
      <c r="O1303" s="573"/>
      <c r="P1303" s="581">
        <f>SUM(P1296:P1302)</f>
        <v>47744.249999999993</v>
      </c>
      <c r="Q1303" s="358"/>
      <c r="R1303" s="359"/>
      <c r="S1303" s="359"/>
      <c r="T1303" s="359"/>
      <c r="U1303" s="359"/>
      <c r="V1303" s="359"/>
      <c r="W1303" s="573"/>
      <c r="X1303" s="581">
        <f>SUM(X1296:X1302)</f>
        <v>465161.8</v>
      </c>
      <c r="Y1303" s="37">
        <f t="shared" si="440"/>
        <v>0</v>
      </c>
    </row>
    <row r="1304" spans="1:25" s="36" customFormat="1" ht="34.5" customHeight="1">
      <c r="A1304" s="737" t="s">
        <v>64</v>
      </c>
      <c r="B1304" s="738"/>
      <c r="C1304" s="738"/>
      <c r="D1304" s="738"/>
      <c r="E1304" s="738"/>
      <c r="F1304" s="738"/>
      <c r="G1304" s="738"/>
      <c r="H1304" s="738"/>
      <c r="I1304" s="738"/>
      <c r="J1304" s="738"/>
      <c r="K1304" s="738"/>
      <c r="L1304" s="738"/>
      <c r="M1304" s="738"/>
      <c r="N1304" s="738"/>
      <c r="O1304" s="738"/>
      <c r="P1304" s="738"/>
      <c r="Q1304" s="738"/>
      <c r="R1304" s="738"/>
      <c r="S1304" s="738"/>
      <c r="T1304" s="738"/>
      <c r="U1304" s="738"/>
      <c r="V1304" s="738"/>
      <c r="W1304" s="738"/>
      <c r="X1304" s="739"/>
      <c r="Y1304" s="37">
        <f t="shared" si="440"/>
        <v>0</v>
      </c>
    </row>
    <row r="1305" spans="1:25" s="36" customFormat="1" ht="49.5" customHeight="1">
      <c r="A1305" s="355">
        <v>1</v>
      </c>
      <c r="B1305" s="175" t="s">
        <v>8</v>
      </c>
      <c r="C1305" s="79" t="s">
        <v>29</v>
      </c>
      <c r="D1305" s="285" t="s">
        <v>131</v>
      </c>
      <c r="E1305" s="307">
        <v>7.21</v>
      </c>
      <c r="F1305" s="355">
        <v>853</v>
      </c>
      <c r="G1305" s="132">
        <f t="shared" ref="G1305:G1315" si="442">F1305*E1305</f>
        <v>6150.13</v>
      </c>
      <c r="H1305" s="235">
        <v>44440</v>
      </c>
      <c r="I1305" s="235"/>
      <c r="J1305" s="286"/>
      <c r="K1305" s="79"/>
      <c r="L1305" s="132"/>
      <c r="M1305" s="233">
        <v>1212</v>
      </c>
      <c r="N1305" s="235">
        <v>43763</v>
      </c>
      <c r="O1305" s="355">
        <f>F1305+K1305-W1305</f>
        <v>155</v>
      </c>
      <c r="P1305" s="132">
        <f>O1305*E1305</f>
        <v>1117.55</v>
      </c>
      <c r="Q1305" s="669"/>
      <c r="R1305" s="583"/>
      <c r="S1305" s="583"/>
      <c r="T1305" s="583"/>
      <c r="U1305" s="583"/>
      <c r="V1305" s="583"/>
      <c r="W1305" s="355">
        <v>698</v>
      </c>
      <c r="X1305" s="132">
        <f>W1305*E1305</f>
        <v>5032.58</v>
      </c>
      <c r="Y1305" s="37">
        <f t="shared" si="440"/>
        <v>0</v>
      </c>
    </row>
    <row r="1306" spans="1:25" s="36" customFormat="1" ht="48" customHeight="1">
      <c r="A1306" s="355">
        <v>2</v>
      </c>
      <c r="B1306" s="175" t="s">
        <v>350</v>
      </c>
      <c r="C1306" s="79" t="s">
        <v>103</v>
      </c>
      <c r="D1306" s="592" t="s">
        <v>1219</v>
      </c>
      <c r="E1306" s="307">
        <v>42.5</v>
      </c>
      <c r="F1306" s="355">
        <v>1350</v>
      </c>
      <c r="G1306" s="132">
        <f t="shared" si="442"/>
        <v>57375</v>
      </c>
      <c r="H1306" s="219">
        <v>44621</v>
      </c>
      <c r="I1306" s="219"/>
      <c r="J1306" s="79"/>
      <c r="K1306" s="80"/>
      <c r="L1306" s="132"/>
      <c r="M1306" s="356">
        <v>1004</v>
      </c>
      <c r="N1306" s="357">
        <v>44098</v>
      </c>
      <c r="O1306" s="355">
        <f t="shared" ref="O1306:O1315" si="443">F1306+K1306-W1306</f>
        <v>1224</v>
      </c>
      <c r="P1306" s="132">
        <f t="shared" ref="P1306:P1315" si="444">O1306*E1306</f>
        <v>52020</v>
      </c>
      <c r="Q1306" s="358"/>
      <c r="R1306" s="359"/>
      <c r="S1306" s="359"/>
      <c r="T1306" s="359"/>
      <c r="U1306" s="359"/>
      <c r="V1306" s="359"/>
      <c r="W1306" s="355">
        <v>126</v>
      </c>
      <c r="X1306" s="593">
        <f t="shared" ref="X1306:X1315" si="445">W1306*E1306</f>
        <v>5355</v>
      </c>
      <c r="Y1306" s="37">
        <f t="shared" si="440"/>
        <v>0</v>
      </c>
    </row>
    <row r="1307" spans="1:25" s="36" customFormat="1" ht="72.75" customHeight="1">
      <c r="A1307" s="355">
        <v>3</v>
      </c>
      <c r="B1307" s="175" t="s">
        <v>350</v>
      </c>
      <c r="C1307" s="79" t="s">
        <v>103</v>
      </c>
      <c r="D1307" s="592" t="s">
        <v>1219</v>
      </c>
      <c r="E1307" s="307">
        <v>55.64</v>
      </c>
      <c r="F1307" s="355">
        <v>750</v>
      </c>
      <c r="G1307" s="132">
        <f t="shared" si="442"/>
        <v>41730</v>
      </c>
      <c r="H1307" s="219">
        <v>44621</v>
      </c>
      <c r="I1307" s="219"/>
      <c r="J1307" s="79"/>
      <c r="K1307" s="80"/>
      <c r="L1307" s="132"/>
      <c r="M1307" s="356">
        <v>1428</v>
      </c>
      <c r="N1307" s="357">
        <v>44183</v>
      </c>
      <c r="O1307" s="355">
        <f t="shared" si="443"/>
        <v>0</v>
      </c>
      <c r="P1307" s="132">
        <f t="shared" si="444"/>
        <v>0</v>
      </c>
      <c r="Q1307" s="358"/>
      <c r="R1307" s="359"/>
      <c r="S1307" s="359"/>
      <c r="T1307" s="359"/>
      <c r="U1307" s="359"/>
      <c r="V1307" s="359"/>
      <c r="W1307" s="355">
        <v>750</v>
      </c>
      <c r="X1307" s="593">
        <f t="shared" si="445"/>
        <v>41730</v>
      </c>
      <c r="Y1307" s="37">
        <f t="shared" si="440"/>
        <v>0</v>
      </c>
    </row>
    <row r="1308" spans="1:25" s="36" customFormat="1" ht="96" customHeight="1">
      <c r="A1308" s="355">
        <v>4</v>
      </c>
      <c r="B1308" s="175" t="s">
        <v>457</v>
      </c>
      <c r="C1308" s="79" t="s">
        <v>458</v>
      </c>
      <c r="D1308" s="285" t="s">
        <v>459</v>
      </c>
      <c r="E1308" s="307" t="s">
        <v>460</v>
      </c>
      <c r="F1308" s="355">
        <v>10</v>
      </c>
      <c r="G1308" s="132">
        <f t="shared" si="442"/>
        <v>8538.6</v>
      </c>
      <c r="H1308" s="219" t="s">
        <v>461</v>
      </c>
      <c r="I1308" s="235"/>
      <c r="J1308" s="285"/>
      <c r="K1308" s="237"/>
      <c r="L1308" s="132"/>
      <c r="M1308" s="356" t="s">
        <v>462</v>
      </c>
      <c r="N1308" s="357" t="s">
        <v>463</v>
      </c>
      <c r="O1308" s="112">
        <f t="shared" si="443"/>
        <v>6</v>
      </c>
      <c r="P1308" s="113">
        <f t="shared" si="444"/>
        <v>5123.16</v>
      </c>
      <c r="Q1308" s="358"/>
      <c r="R1308" s="359"/>
      <c r="S1308" s="359"/>
      <c r="T1308" s="359"/>
      <c r="U1308" s="359"/>
      <c r="V1308" s="359"/>
      <c r="W1308" s="355">
        <v>4</v>
      </c>
      <c r="X1308" s="113">
        <f t="shared" si="445"/>
        <v>3415.44</v>
      </c>
      <c r="Y1308" s="37">
        <f t="shared" si="440"/>
        <v>0</v>
      </c>
    </row>
    <row r="1309" spans="1:25" s="36" customFormat="1" ht="27" customHeight="1">
      <c r="A1309" s="355">
        <v>5</v>
      </c>
      <c r="B1309" s="175" t="s">
        <v>464</v>
      </c>
      <c r="C1309" s="79" t="s">
        <v>465</v>
      </c>
      <c r="D1309" s="285" t="s">
        <v>466</v>
      </c>
      <c r="E1309" s="307" t="s">
        <v>467</v>
      </c>
      <c r="F1309" s="355">
        <v>123</v>
      </c>
      <c r="G1309" s="132">
        <f t="shared" si="442"/>
        <v>19415.55</v>
      </c>
      <c r="H1309" s="219" t="s">
        <v>468</v>
      </c>
      <c r="I1309" s="235"/>
      <c r="J1309" s="285"/>
      <c r="K1309" s="237"/>
      <c r="L1309" s="132"/>
      <c r="M1309" s="356" t="s">
        <v>469</v>
      </c>
      <c r="N1309" s="357" t="s">
        <v>470</v>
      </c>
      <c r="O1309" s="112">
        <f t="shared" si="443"/>
        <v>1</v>
      </c>
      <c r="P1309" s="113">
        <f t="shared" si="444"/>
        <v>157.85</v>
      </c>
      <c r="Q1309" s="358"/>
      <c r="R1309" s="359"/>
      <c r="S1309" s="359"/>
      <c r="T1309" s="359"/>
      <c r="U1309" s="359"/>
      <c r="V1309" s="359"/>
      <c r="W1309" s="355">
        <v>122</v>
      </c>
      <c r="X1309" s="113">
        <f t="shared" si="445"/>
        <v>19257.7</v>
      </c>
      <c r="Y1309" s="37">
        <f t="shared" si="440"/>
        <v>0</v>
      </c>
    </row>
    <row r="1310" spans="1:25" s="36" customFormat="1" ht="27" customHeight="1">
      <c r="A1310" s="355">
        <v>6</v>
      </c>
      <c r="B1310" s="309" t="s">
        <v>194</v>
      </c>
      <c r="C1310" s="233" t="s">
        <v>27</v>
      </c>
      <c r="D1310" s="285"/>
      <c r="E1310" s="586">
        <v>2.7</v>
      </c>
      <c r="F1310" s="80">
        <v>3159</v>
      </c>
      <c r="G1310" s="132">
        <f t="shared" si="442"/>
        <v>8529.3000000000011</v>
      </c>
      <c r="H1310" s="219"/>
      <c r="I1310" s="219"/>
      <c r="J1310" s="79"/>
      <c r="K1310" s="80"/>
      <c r="L1310" s="132"/>
      <c r="M1310" s="79">
        <v>273</v>
      </c>
      <c r="N1310" s="219">
        <v>44183</v>
      </c>
      <c r="O1310" s="355">
        <f t="shared" si="443"/>
        <v>270</v>
      </c>
      <c r="P1310" s="132">
        <f t="shared" si="444"/>
        <v>729</v>
      </c>
      <c r="Q1310" s="358"/>
      <c r="R1310" s="359"/>
      <c r="S1310" s="359"/>
      <c r="T1310" s="359"/>
      <c r="U1310" s="359"/>
      <c r="V1310" s="359"/>
      <c r="W1310" s="80">
        <v>2889</v>
      </c>
      <c r="X1310" s="132">
        <f t="shared" si="445"/>
        <v>7800.3</v>
      </c>
      <c r="Y1310" s="37">
        <f t="shared" si="440"/>
        <v>0</v>
      </c>
    </row>
    <row r="1311" spans="1:25" s="36" customFormat="1" ht="27" customHeight="1">
      <c r="A1311" s="355">
        <v>7</v>
      </c>
      <c r="B1311" s="309" t="s">
        <v>195</v>
      </c>
      <c r="C1311" s="233" t="s">
        <v>27</v>
      </c>
      <c r="D1311" s="285"/>
      <c r="E1311" s="586">
        <v>4.68</v>
      </c>
      <c r="F1311" s="80">
        <v>1475</v>
      </c>
      <c r="G1311" s="132">
        <f t="shared" si="442"/>
        <v>6903</v>
      </c>
      <c r="H1311" s="219"/>
      <c r="I1311" s="219"/>
      <c r="J1311" s="79"/>
      <c r="K1311" s="80"/>
      <c r="L1311" s="132"/>
      <c r="M1311" s="79">
        <v>273</v>
      </c>
      <c r="N1311" s="219">
        <v>44183</v>
      </c>
      <c r="O1311" s="355">
        <f t="shared" si="443"/>
        <v>180</v>
      </c>
      <c r="P1311" s="132">
        <f t="shared" si="444"/>
        <v>842.4</v>
      </c>
      <c r="Q1311" s="358"/>
      <c r="R1311" s="359"/>
      <c r="S1311" s="359"/>
      <c r="T1311" s="359"/>
      <c r="U1311" s="359"/>
      <c r="V1311" s="359"/>
      <c r="W1311" s="80">
        <v>1295</v>
      </c>
      <c r="X1311" s="132">
        <f t="shared" si="445"/>
        <v>6060.5999999999995</v>
      </c>
      <c r="Y1311" s="37">
        <f t="shared" si="440"/>
        <v>0</v>
      </c>
    </row>
    <row r="1312" spans="1:25" s="36" customFormat="1" ht="27" customHeight="1">
      <c r="A1312" s="355">
        <v>8</v>
      </c>
      <c r="B1312" s="584" t="s">
        <v>339</v>
      </c>
      <c r="C1312" s="585" t="s">
        <v>27</v>
      </c>
      <c r="D1312" s="285"/>
      <c r="E1312" s="586">
        <v>6.42</v>
      </c>
      <c r="F1312" s="591">
        <v>381</v>
      </c>
      <c r="G1312" s="132">
        <f t="shared" si="442"/>
        <v>2446.02</v>
      </c>
      <c r="H1312" s="219"/>
      <c r="I1312" s="219"/>
      <c r="J1312" s="79"/>
      <c r="K1312" s="80"/>
      <c r="L1312" s="132"/>
      <c r="M1312" s="79"/>
      <c r="N1312" s="219"/>
      <c r="O1312" s="355">
        <f t="shared" si="443"/>
        <v>11</v>
      </c>
      <c r="P1312" s="132">
        <f t="shared" si="444"/>
        <v>70.62</v>
      </c>
      <c r="Q1312" s="589"/>
      <c r="R1312" s="590"/>
      <c r="S1312" s="590"/>
      <c r="T1312" s="590"/>
      <c r="U1312" s="590"/>
      <c r="V1312" s="590"/>
      <c r="W1312" s="591">
        <v>370</v>
      </c>
      <c r="X1312" s="132">
        <f t="shared" si="445"/>
        <v>2375.4</v>
      </c>
      <c r="Y1312" s="37">
        <f t="shared" si="440"/>
        <v>0</v>
      </c>
    </row>
    <row r="1313" spans="1:25" s="36" customFormat="1" ht="27" customHeight="1">
      <c r="A1313" s="355">
        <v>9</v>
      </c>
      <c r="B1313" s="584" t="s">
        <v>339</v>
      </c>
      <c r="C1313" s="585" t="s">
        <v>27</v>
      </c>
      <c r="D1313" s="285"/>
      <c r="E1313" s="586">
        <v>6.42</v>
      </c>
      <c r="F1313" s="591">
        <v>3321</v>
      </c>
      <c r="G1313" s="132">
        <f t="shared" si="442"/>
        <v>21320.82</v>
      </c>
      <c r="H1313" s="219"/>
      <c r="I1313" s="219"/>
      <c r="J1313" s="79"/>
      <c r="K1313" s="80"/>
      <c r="L1313" s="132"/>
      <c r="M1313" s="79"/>
      <c r="N1313" s="219"/>
      <c r="O1313" s="355">
        <f t="shared" si="443"/>
        <v>0</v>
      </c>
      <c r="P1313" s="132">
        <f t="shared" si="444"/>
        <v>0</v>
      </c>
      <c r="Q1313" s="589"/>
      <c r="R1313" s="590"/>
      <c r="S1313" s="590"/>
      <c r="T1313" s="590"/>
      <c r="U1313" s="590"/>
      <c r="V1313" s="590"/>
      <c r="W1313" s="591">
        <v>3321</v>
      </c>
      <c r="X1313" s="132">
        <f t="shared" si="445"/>
        <v>21320.82</v>
      </c>
      <c r="Y1313" s="37">
        <f t="shared" si="440"/>
        <v>0</v>
      </c>
    </row>
    <row r="1314" spans="1:25" s="36" customFormat="1" ht="27" customHeight="1">
      <c r="A1314" s="355">
        <v>10</v>
      </c>
      <c r="B1314" s="309" t="s">
        <v>197</v>
      </c>
      <c r="C1314" s="233" t="s">
        <v>27</v>
      </c>
      <c r="D1314" s="285"/>
      <c r="E1314" s="586">
        <v>7.49</v>
      </c>
      <c r="F1314" s="591">
        <v>912</v>
      </c>
      <c r="G1314" s="132">
        <f t="shared" si="442"/>
        <v>6830.88</v>
      </c>
      <c r="H1314" s="219"/>
      <c r="I1314" s="219"/>
      <c r="J1314" s="79"/>
      <c r="K1314" s="80"/>
      <c r="L1314" s="132"/>
      <c r="M1314" s="79"/>
      <c r="N1314" s="219"/>
      <c r="O1314" s="355">
        <f t="shared" si="443"/>
        <v>180</v>
      </c>
      <c r="P1314" s="132">
        <f t="shared" si="444"/>
        <v>1348.2</v>
      </c>
      <c r="Q1314" s="589"/>
      <c r="R1314" s="590"/>
      <c r="S1314" s="590"/>
      <c r="T1314" s="590"/>
      <c r="U1314" s="590"/>
      <c r="V1314" s="590"/>
      <c r="W1314" s="591">
        <v>732</v>
      </c>
      <c r="X1314" s="132">
        <f t="shared" si="445"/>
        <v>5482.68</v>
      </c>
      <c r="Y1314" s="37">
        <f t="shared" si="440"/>
        <v>0</v>
      </c>
    </row>
    <row r="1315" spans="1:25" s="30" customFormat="1" ht="24.75" customHeight="1">
      <c r="A1315" s="355">
        <v>11</v>
      </c>
      <c r="B1315" s="309" t="s">
        <v>9</v>
      </c>
      <c r="C1315" s="585" t="s">
        <v>27</v>
      </c>
      <c r="D1315" s="285"/>
      <c r="E1315" s="586">
        <v>7.47</v>
      </c>
      <c r="F1315" s="591">
        <v>176</v>
      </c>
      <c r="G1315" s="132">
        <f t="shared" si="442"/>
        <v>1314.72</v>
      </c>
      <c r="H1315" s="219">
        <v>45261</v>
      </c>
      <c r="I1315" s="219"/>
      <c r="J1315" s="79"/>
      <c r="K1315" s="80"/>
      <c r="L1315" s="132"/>
      <c r="M1315" s="79"/>
      <c r="N1315" s="219"/>
      <c r="O1315" s="355">
        <f t="shared" si="443"/>
        <v>79</v>
      </c>
      <c r="P1315" s="132">
        <f t="shared" si="444"/>
        <v>590.13</v>
      </c>
      <c r="Q1315" s="589"/>
      <c r="R1315" s="590"/>
      <c r="S1315" s="590"/>
      <c r="T1315" s="590"/>
      <c r="U1315" s="590"/>
      <c r="V1315" s="590"/>
      <c r="W1315" s="591">
        <v>97</v>
      </c>
      <c r="X1315" s="132">
        <f t="shared" si="445"/>
        <v>724.59</v>
      </c>
      <c r="Y1315" s="37">
        <f t="shared" si="440"/>
        <v>0</v>
      </c>
    </row>
    <row r="1316" spans="1:25" s="30" customFormat="1" ht="30.75" customHeight="1">
      <c r="A1316" s="573"/>
      <c r="B1316" s="167" t="s">
        <v>33</v>
      </c>
      <c r="C1316" s="341"/>
      <c r="D1316" s="636"/>
      <c r="E1316" s="332"/>
      <c r="F1316" s="573"/>
      <c r="G1316" s="581">
        <f>SUM(G1305:G1315)</f>
        <v>180554.02</v>
      </c>
      <c r="H1316" s="290"/>
      <c r="I1316" s="670"/>
      <c r="J1316" s="573"/>
      <c r="K1316" s="583"/>
      <c r="L1316" s="581">
        <f>SUM(L1305:L1315)</f>
        <v>0</v>
      </c>
      <c r="M1316" s="359"/>
      <c r="N1316" s="582"/>
      <c r="O1316" s="573"/>
      <c r="P1316" s="581">
        <f>SUM(P1305:P1315)</f>
        <v>61998.91</v>
      </c>
      <c r="Q1316" s="358"/>
      <c r="R1316" s="359"/>
      <c r="S1316" s="359"/>
      <c r="T1316" s="359"/>
      <c r="U1316" s="359"/>
      <c r="V1316" s="359"/>
      <c r="W1316" s="573"/>
      <c r="X1316" s="581">
        <f>SUM(X1305:X1315)</f>
        <v>118555.10999999999</v>
      </c>
      <c r="Y1316" s="37">
        <f t="shared" si="440"/>
        <v>0</v>
      </c>
    </row>
    <row r="1317" spans="1:25" s="36" customFormat="1" ht="53.25" customHeight="1">
      <c r="A1317" s="737" t="s">
        <v>62</v>
      </c>
      <c r="B1317" s="738"/>
      <c r="C1317" s="738"/>
      <c r="D1317" s="738"/>
      <c r="E1317" s="738"/>
      <c r="F1317" s="738"/>
      <c r="G1317" s="738"/>
      <c r="H1317" s="738"/>
      <c r="I1317" s="738"/>
      <c r="J1317" s="738"/>
      <c r="K1317" s="738"/>
      <c r="L1317" s="738"/>
      <c r="M1317" s="738"/>
      <c r="N1317" s="738"/>
      <c r="O1317" s="738"/>
      <c r="P1317" s="738"/>
      <c r="Q1317" s="738"/>
      <c r="R1317" s="738"/>
      <c r="S1317" s="738"/>
      <c r="T1317" s="738"/>
      <c r="U1317" s="738"/>
      <c r="V1317" s="738"/>
      <c r="W1317" s="738"/>
      <c r="X1317" s="739"/>
      <c r="Y1317" s="37">
        <f t="shared" si="440"/>
        <v>0</v>
      </c>
    </row>
    <row r="1318" spans="1:25" s="36" customFormat="1" ht="42.75" customHeight="1">
      <c r="A1318" s="355">
        <v>1</v>
      </c>
      <c r="B1318" s="175" t="s">
        <v>350</v>
      </c>
      <c r="C1318" s="79" t="s">
        <v>103</v>
      </c>
      <c r="D1318" s="285" t="s">
        <v>1965</v>
      </c>
      <c r="E1318" s="307">
        <v>42.5</v>
      </c>
      <c r="F1318" s="355">
        <v>6135</v>
      </c>
      <c r="G1318" s="132">
        <f t="shared" ref="G1318:G1325" si="446">F1318*E1318</f>
        <v>260737.5</v>
      </c>
      <c r="H1318" s="219">
        <v>44621</v>
      </c>
      <c r="I1318" s="219"/>
      <c r="J1318" s="79"/>
      <c r="K1318" s="80"/>
      <c r="L1318" s="132"/>
      <c r="M1318" s="356">
        <v>1004</v>
      </c>
      <c r="N1318" s="357">
        <v>44098</v>
      </c>
      <c r="O1318" s="355">
        <f t="shared" ref="O1318:O1325" si="447">F1318+K1318-W1318</f>
        <v>120</v>
      </c>
      <c r="P1318" s="132">
        <f t="shared" ref="P1318:P1325" si="448">O1318*E1318</f>
        <v>5100</v>
      </c>
      <c r="Q1318" s="358"/>
      <c r="R1318" s="359"/>
      <c r="S1318" s="359"/>
      <c r="T1318" s="359"/>
      <c r="U1318" s="359"/>
      <c r="V1318" s="359"/>
      <c r="W1318" s="355">
        <v>6015</v>
      </c>
      <c r="X1318" s="593">
        <f t="shared" ref="X1318:X1325" si="449">W1318*E1318</f>
        <v>255637.5</v>
      </c>
      <c r="Y1318" s="37">
        <f t="shared" si="440"/>
        <v>0</v>
      </c>
    </row>
    <row r="1319" spans="1:25" s="36" customFormat="1" ht="24" customHeight="1">
      <c r="A1319" s="355">
        <v>2</v>
      </c>
      <c r="B1319" s="584" t="s">
        <v>339</v>
      </c>
      <c r="C1319" s="585" t="s">
        <v>27</v>
      </c>
      <c r="D1319" s="285"/>
      <c r="E1319" s="586">
        <v>6.42</v>
      </c>
      <c r="F1319" s="591">
        <v>666</v>
      </c>
      <c r="G1319" s="132">
        <f t="shared" si="446"/>
        <v>4275.72</v>
      </c>
      <c r="H1319" s="219">
        <v>45509</v>
      </c>
      <c r="I1319" s="219"/>
      <c r="J1319" s="79"/>
      <c r="K1319" s="80"/>
      <c r="L1319" s="132"/>
      <c r="M1319" s="79">
        <v>931</v>
      </c>
      <c r="N1319" s="219">
        <v>44084</v>
      </c>
      <c r="O1319" s="355">
        <f t="shared" si="447"/>
        <v>666</v>
      </c>
      <c r="P1319" s="132">
        <f t="shared" si="448"/>
        <v>4275.72</v>
      </c>
      <c r="Q1319" s="589"/>
      <c r="R1319" s="590"/>
      <c r="S1319" s="590"/>
      <c r="T1319" s="590"/>
      <c r="U1319" s="590"/>
      <c r="V1319" s="590"/>
      <c r="W1319" s="591">
        <v>0</v>
      </c>
      <c r="X1319" s="132">
        <f t="shared" si="449"/>
        <v>0</v>
      </c>
      <c r="Y1319" s="37">
        <f t="shared" si="440"/>
        <v>0</v>
      </c>
    </row>
    <row r="1320" spans="1:25" s="36" customFormat="1" ht="24" customHeight="1">
      <c r="A1320" s="355">
        <v>3</v>
      </c>
      <c r="B1320" s="309" t="s">
        <v>194</v>
      </c>
      <c r="C1320" s="233" t="s">
        <v>27</v>
      </c>
      <c r="D1320" s="285"/>
      <c r="E1320" s="586">
        <v>2.7</v>
      </c>
      <c r="F1320" s="80">
        <v>2106</v>
      </c>
      <c r="G1320" s="132">
        <f t="shared" si="446"/>
        <v>5686.2000000000007</v>
      </c>
      <c r="H1320" s="219"/>
      <c r="I1320" s="219"/>
      <c r="J1320" s="79"/>
      <c r="K1320" s="80"/>
      <c r="L1320" s="132"/>
      <c r="M1320" s="79"/>
      <c r="N1320" s="219"/>
      <c r="O1320" s="355">
        <f t="shared" si="447"/>
        <v>900</v>
      </c>
      <c r="P1320" s="132">
        <f t="shared" si="448"/>
        <v>2430</v>
      </c>
      <c r="Q1320" s="358"/>
      <c r="R1320" s="359"/>
      <c r="S1320" s="359"/>
      <c r="T1320" s="359"/>
      <c r="U1320" s="359"/>
      <c r="V1320" s="359"/>
      <c r="W1320" s="80">
        <v>1206</v>
      </c>
      <c r="X1320" s="132">
        <f t="shared" si="449"/>
        <v>3256.2000000000003</v>
      </c>
      <c r="Y1320" s="37">
        <f t="shared" si="440"/>
        <v>0</v>
      </c>
    </row>
    <row r="1321" spans="1:25" s="36" customFormat="1" ht="27.75" customHeight="1">
      <c r="A1321" s="355">
        <v>4</v>
      </c>
      <c r="B1321" s="309" t="s">
        <v>195</v>
      </c>
      <c r="C1321" s="233" t="s">
        <v>27</v>
      </c>
      <c r="D1321" s="285"/>
      <c r="E1321" s="586">
        <v>2.94</v>
      </c>
      <c r="F1321" s="80">
        <v>2835</v>
      </c>
      <c r="G1321" s="132">
        <f t="shared" si="446"/>
        <v>8334.9</v>
      </c>
      <c r="H1321" s="219"/>
      <c r="I1321" s="219"/>
      <c r="J1321" s="79"/>
      <c r="K1321" s="80"/>
      <c r="L1321" s="132"/>
      <c r="M1321" s="79"/>
      <c r="N1321" s="219"/>
      <c r="O1321" s="355">
        <f t="shared" si="447"/>
        <v>540</v>
      </c>
      <c r="P1321" s="132">
        <f t="shared" si="448"/>
        <v>1587.6</v>
      </c>
      <c r="Q1321" s="358"/>
      <c r="R1321" s="359"/>
      <c r="S1321" s="359"/>
      <c r="T1321" s="359"/>
      <c r="U1321" s="359"/>
      <c r="V1321" s="359"/>
      <c r="W1321" s="80">
        <v>2295</v>
      </c>
      <c r="X1321" s="132">
        <f t="shared" si="449"/>
        <v>6747.3</v>
      </c>
      <c r="Y1321" s="37">
        <f t="shared" si="440"/>
        <v>0</v>
      </c>
    </row>
    <row r="1322" spans="1:25" s="36" customFormat="1" ht="79.5" customHeight="1">
      <c r="A1322" s="355">
        <v>5</v>
      </c>
      <c r="B1322" s="175" t="s">
        <v>457</v>
      </c>
      <c r="C1322" s="79" t="s">
        <v>458</v>
      </c>
      <c r="D1322" s="285" t="s">
        <v>459</v>
      </c>
      <c r="E1322" s="307" t="s">
        <v>460</v>
      </c>
      <c r="F1322" s="355">
        <v>145</v>
      </c>
      <c r="G1322" s="132">
        <f t="shared" si="446"/>
        <v>123809.7</v>
      </c>
      <c r="H1322" s="219" t="s">
        <v>461</v>
      </c>
      <c r="I1322" s="235"/>
      <c r="J1322" s="285"/>
      <c r="K1322" s="237"/>
      <c r="L1322" s="132"/>
      <c r="M1322" s="356" t="s">
        <v>462</v>
      </c>
      <c r="N1322" s="357" t="s">
        <v>463</v>
      </c>
      <c r="O1322" s="112">
        <f t="shared" si="447"/>
        <v>21</v>
      </c>
      <c r="P1322" s="113">
        <f t="shared" si="448"/>
        <v>17931.060000000001</v>
      </c>
      <c r="Q1322" s="358"/>
      <c r="R1322" s="359"/>
      <c r="S1322" s="359"/>
      <c r="T1322" s="359"/>
      <c r="U1322" s="359"/>
      <c r="V1322" s="359"/>
      <c r="W1322" s="355">
        <v>124</v>
      </c>
      <c r="X1322" s="113">
        <f t="shared" si="449"/>
        <v>105878.64</v>
      </c>
      <c r="Y1322" s="37">
        <f t="shared" si="440"/>
        <v>0</v>
      </c>
    </row>
    <row r="1323" spans="1:25" s="36" customFormat="1" ht="88.5" customHeight="1">
      <c r="A1323" s="355">
        <v>6</v>
      </c>
      <c r="B1323" s="175" t="s">
        <v>464</v>
      </c>
      <c r="C1323" s="79" t="s">
        <v>465</v>
      </c>
      <c r="D1323" s="285" t="s">
        <v>466</v>
      </c>
      <c r="E1323" s="307" t="s">
        <v>467</v>
      </c>
      <c r="F1323" s="355">
        <v>590</v>
      </c>
      <c r="G1323" s="132">
        <f t="shared" si="446"/>
        <v>93131.5</v>
      </c>
      <c r="H1323" s="219" t="s">
        <v>468</v>
      </c>
      <c r="I1323" s="235"/>
      <c r="J1323" s="285"/>
      <c r="K1323" s="237"/>
      <c r="L1323" s="132"/>
      <c r="M1323" s="356" t="s">
        <v>469</v>
      </c>
      <c r="N1323" s="357" t="s">
        <v>470</v>
      </c>
      <c r="O1323" s="112">
        <f t="shared" si="447"/>
        <v>0</v>
      </c>
      <c r="P1323" s="113">
        <f t="shared" si="448"/>
        <v>0</v>
      </c>
      <c r="Q1323" s="358"/>
      <c r="R1323" s="359"/>
      <c r="S1323" s="359"/>
      <c r="T1323" s="359"/>
      <c r="U1323" s="359"/>
      <c r="V1323" s="359"/>
      <c r="W1323" s="355">
        <v>590</v>
      </c>
      <c r="X1323" s="113">
        <f t="shared" si="449"/>
        <v>93131.5</v>
      </c>
      <c r="Y1323" s="37">
        <f t="shared" si="440"/>
        <v>0</v>
      </c>
    </row>
    <row r="1324" spans="1:25" s="36" customFormat="1" ht="39" customHeight="1">
      <c r="A1324" s="355">
        <v>8</v>
      </c>
      <c r="B1324" s="175" t="s">
        <v>7</v>
      </c>
      <c r="C1324" s="79" t="s">
        <v>29</v>
      </c>
      <c r="D1324" s="285"/>
      <c r="E1324" s="307">
        <v>1.95</v>
      </c>
      <c r="F1324" s="355">
        <v>0</v>
      </c>
      <c r="G1324" s="132">
        <f t="shared" si="446"/>
        <v>0</v>
      </c>
      <c r="H1324" s="219">
        <v>44270</v>
      </c>
      <c r="I1324" s="219"/>
      <c r="J1324" s="79"/>
      <c r="K1324" s="80"/>
      <c r="L1324" s="132"/>
      <c r="M1324" s="356"/>
      <c r="N1324" s="357"/>
      <c r="O1324" s="355">
        <f t="shared" si="447"/>
        <v>0</v>
      </c>
      <c r="P1324" s="132">
        <f t="shared" si="448"/>
        <v>0</v>
      </c>
      <c r="Q1324" s="358"/>
      <c r="R1324" s="359"/>
      <c r="S1324" s="359"/>
      <c r="T1324" s="359"/>
      <c r="U1324" s="359"/>
      <c r="V1324" s="359"/>
      <c r="W1324" s="355">
        <v>0</v>
      </c>
      <c r="X1324" s="132">
        <f t="shared" si="449"/>
        <v>0</v>
      </c>
      <c r="Y1324" s="37">
        <f t="shared" si="440"/>
        <v>0</v>
      </c>
    </row>
    <row r="1325" spans="1:25" s="30" customFormat="1" ht="31.5" customHeight="1">
      <c r="A1325" s="355">
        <v>9</v>
      </c>
      <c r="B1325" s="175" t="s">
        <v>8</v>
      </c>
      <c r="C1325" s="79" t="s">
        <v>29</v>
      </c>
      <c r="D1325" s="285"/>
      <c r="E1325" s="307">
        <v>7.21</v>
      </c>
      <c r="F1325" s="355">
        <v>140</v>
      </c>
      <c r="G1325" s="132">
        <f t="shared" si="446"/>
        <v>1009.4</v>
      </c>
      <c r="H1325" s="235">
        <v>44440</v>
      </c>
      <c r="I1325" s="235"/>
      <c r="J1325" s="286"/>
      <c r="K1325" s="79"/>
      <c r="L1325" s="132"/>
      <c r="M1325" s="233">
        <v>1212</v>
      </c>
      <c r="N1325" s="235">
        <v>43763</v>
      </c>
      <c r="O1325" s="355">
        <f t="shared" si="447"/>
        <v>47</v>
      </c>
      <c r="P1325" s="132">
        <f t="shared" si="448"/>
        <v>338.87</v>
      </c>
      <c r="Q1325" s="358"/>
      <c r="R1325" s="359"/>
      <c r="S1325" s="359"/>
      <c r="T1325" s="359"/>
      <c r="U1325" s="359"/>
      <c r="V1325" s="359"/>
      <c r="W1325" s="355">
        <v>93</v>
      </c>
      <c r="X1325" s="132">
        <f t="shared" si="449"/>
        <v>670.53</v>
      </c>
      <c r="Y1325" s="37">
        <f t="shared" si="440"/>
        <v>0</v>
      </c>
    </row>
    <row r="1326" spans="1:25" s="30" customFormat="1" ht="24.75" customHeight="1">
      <c r="A1326" s="573"/>
      <c r="B1326" s="167" t="s">
        <v>33</v>
      </c>
      <c r="C1326" s="341"/>
      <c r="D1326" s="636"/>
      <c r="E1326" s="332"/>
      <c r="F1326" s="573"/>
      <c r="G1326" s="581">
        <f>SUM(G1318:G1325)</f>
        <v>496984.92000000004</v>
      </c>
      <c r="H1326" s="290"/>
      <c r="I1326" s="582"/>
      <c r="J1326" s="573"/>
      <c r="K1326" s="583"/>
      <c r="L1326" s="581">
        <f>SUM(L1318:L1325)</f>
        <v>0</v>
      </c>
      <c r="M1326" s="359"/>
      <c r="N1326" s="582"/>
      <c r="O1326" s="573"/>
      <c r="P1326" s="581">
        <f>SUM(P1318:P1325)</f>
        <v>31663.250000000004</v>
      </c>
      <c r="Q1326" s="358"/>
      <c r="R1326" s="359"/>
      <c r="S1326" s="359"/>
      <c r="T1326" s="359"/>
      <c r="U1326" s="359"/>
      <c r="V1326" s="359"/>
      <c r="W1326" s="573"/>
      <c r="X1326" s="581">
        <f>SUM(X1318:X1325)</f>
        <v>465321.67000000004</v>
      </c>
      <c r="Y1326" s="37">
        <f t="shared" si="440"/>
        <v>0</v>
      </c>
    </row>
    <row r="1327" spans="1:25" s="36" customFormat="1" ht="30" customHeight="1">
      <c r="A1327" s="791" t="s">
        <v>44</v>
      </c>
      <c r="B1327" s="792"/>
      <c r="C1327" s="792"/>
      <c r="D1327" s="792"/>
      <c r="E1327" s="792"/>
      <c r="F1327" s="792"/>
      <c r="G1327" s="792"/>
      <c r="H1327" s="792"/>
      <c r="I1327" s="792"/>
      <c r="J1327" s="792"/>
      <c r="K1327" s="792"/>
      <c r="L1327" s="792"/>
      <c r="M1327" s="792"/>
      <c r="N1327" s="792"/>
      <c r="O1327" s="792"/>
      <c r="P1327" s="792"/>
      <c r="Q1327" s="792"/>
      <c r="R1327" s="792"/>
      <c r="S1327" s="792"/>
      <c r="T1327" s="792"/>
      <c r="U1327" s="792"/>
      <c r="V1327" s="792"/>
      <c r="W1327" s="792"/>
      <c r="X1327" s="793"/>
      <c r="Y1327" s="37">
        <f t="shared" si="440"/>
        <v>0</v>
      </c>
    </row>
    <row r="1328" spans="1:25" s="36" customFormat="1" ht="30" customHeight="1">
      <c r="A1328" s="355">
        <v>1</v>
      </c>
      <c r="B1328" s="175" t="s">
        <v>2</v>
      </c>
      <c r="C1328" s="671" t="s">
        <v>29</v>
      </c>
      <c r="D1328" s="233" t="s">
        <v>3</v>
      </c>
      <c r="E1328" s="233">
        <v>9.23</v>
      </c>
      <c r="F1328" s="355">
        <v>1821</v>
      </c>
      <c r="G1328" s="132">
        <f>E1328*F1328</f>
        <v>16807.830000000002</v>
      </c>
      <c r="H1328" s="672"/>
      <c r="I1328" s="673"/>
      <c r="J1328" s="674"/>
      <c r="K1328" s="79"/>
      <c r="L1328" s="132"/>
      <c r="M1328" s="583">
        <v>872</v>
      </c>
      <c r="N1328" s="672">
        <v>43335</v>
      </c>
      <c r="O1328" s="355">
        <f t="shared" ref="O1328:O1340" si="450">F1328+K1328-W1328</f>
        <v>0</v>
      </c>
      <c r="P1328" s="132">
        <f>O1328*E1328</f>
        <v>0</v>
      </c>
      <c r="Q1328" s="669"/>
      <c r="R1328" s="583"/>
      <c r="S1328" s="583"/>
      <c r="T1328" s="583"/>
      <c r="U1328" s="583"/>
      <c r="V1328" s="583"/>
      <c r="W1328" s="355">
        <v>1821</v>
      </c>
      <c r="X1328" s="132">
        <f>W1328*E1328</f>
        <v>16807.830000000002</v>
      </c>
      <c r="Y1328" s="37">
        <f t="shared" si="440"/>
        <v>0</v>
      </c>
    </row>
    <row r="1329" spans="1:25" s="36" customFormat="1" ht="26.25" customHeight="1">
      <c r="A1329" s="355">
        <v>2</v>
      </c>
      <c r="B1329" s="175" t="s">
        <v>4</v>
      </c>
      <c r="C1329" s="671" t="s">
        <v>29</v>
      </c>
      <c r="D1329" s="233" t="s">
        <v>5</v>
      </c>
      <c r="E1329" s="233">
        <v>8.14</v>
      </c>
      <c r="F1329" s="355">
        <v>807</v>
      </c>
      <c r="G1329" s="132">
        <f t="shared" ref="G1329:G1338" si="451">E1329*F1329</f>
        <v>6568.9800000000005</v>
      </c>
      <c r="H1329" s="672"/>
      <c r="I1329" s="673"/>
      <c r="J1329" s="674"/>
      <c r="K1329" s="79"/>
      <c r="L1329" s="132"/>
      <c r="M1329" s="583">
        <v>872</v>
      </c>
      <c r="N1329" s="672">
        <v>43335</v>
      </c>
      <c r="O1329" s="355">
        <f t="shared" si="450"/>
        <v>0</v>
      </c>
      <c r="P1329" s="132">
        <f t="shared" ref="P1329:P1340" si="452">O1329*E1329</f>
        <v>0</v>
      </c>
      <c r="Q1329" s="669"/>
      <c r="R1329" s="583"/>
      <c r="S1329" s="583"/>
      <c r="T1329" s="583"/>
      <c r="U1329" s="583"/>
      <c r="V1329" s="583"/>
      <c r="W1329" s="355">
        <v>807</v>
      </c>
      <c r="X1329" s="132">
        <f t="shared" ref="X1329:X1340" si="453">W1329*E1329</f>
        <v>6568.9800000000005</v>
      </c>
      <c r="Y1329" s="37">
        <f t="shared" si="440"/>
        <v>0</v>
      </c>
    </row>
    <row r="1330" spans="1:25" s="36" customFormat="1" ht="26.25" customHeight="1">
      <c r="A1330" s="355">
        <v>3</v>
      </c>
      <c r="B1330" s="309" t="s">
        <v>194</v>
      </c>
      <c r="C1330" s="233" t="s">
        <v>27</v>
      </c>
      <c r="D1330" s="285" t="s">
        <v>1953</v>
      </c>
      <c r="E1330" s="586">
        <v>3.6</v>
      </c>
      <c r="F1330" s="355">
        <v>597</v>
      </c>
      <c r="G1330" s="132">
        <f t="shared" ref="G1330:G1337" si="454">F1330*E1330</f>
        <v>2149.2000000000003</v>
      </c>
      <c r="H1330" s="219">
        <v>44652</v>
      </c>
      <c r="I1330" s="219"/>
      <c r="J1330" s="79"/>
      <c r="K1330" s="80"/>
      <c r="L1330" s="132"/>
      <c r="M1330" s="79">
        <v>1420</v>
      </c>
      <c r="N1330" s="219">
        <v>43810</v>
      </c>
      <c r="O1330" s="355">
        <f t="shared" si="450"/>
        <v>258</v>
      </c>
      <c r="P1330" s="132">
        <f t="shared" si="452"/>
        <v>928.80000000000007</v>
      </c>
      <c r="Q1330" s="358"/>
      <c r="R1330" s="359"/>
      <c r="S1330" s="359"/>
      <c r="T1330" s="359"/>
      <c r="U1330" s="359"/>
      <c r="V1330" s="359"/>
      <c r="W1330" s="355">
        <v>339</v>
      </c>
      <c r="X1330" s="132">
        <f t="shared" si="453"/>
        <v>1220.4000000000001</v>
      </c>
      <c r="Y1330" s="37">
        <f t="shared" si="440"/>
        <v>0</v>
      </c>
    </row>
    <row r="1331" spans="1:25" s="36" customFormat="1" ht="26.25" customHeight="1">
      <c r="A1331" s="355">
        <v>4</v>
      </c>
      <c r="B1331" s="309" t="s">
        <v>195</v>
      </c>
      <c r="C1331" s="233" t="s">
        <v>27</v>
      </c>
      <c r="D1331" s="285"/>
      <c r="E1331" s="586">
        <v>3.18</v>
      </c>
      <c r="F1331" s="355">
        <v>0</v>
      </c>
      <c r="G1331" s="132">
        <f t="shared" si="454"/>
        <v>0</v>
      </c>
      <c r="H1331" s="219">
        <v>44891</v>
      </c>
      <c r="I1331" s="219"/>
      <c r="J1331" s="79"/>
      <c r="K1331" s="80"/>
      <c r="L1331" s="132"/>
      <c r="M1331" s="79">
        <v>1420</v>
      </c>
      <c r="N1331" s="219">
        <v>43810</v>
      </c>
      <c r="O1331" s="355">
        <f t="shared" si="450"/>
        <v>0</v>
      </c>
      <c r="P1331" s="132">
        <f t="shared" si="452"/>
        <v>0</v>
      </c>
      <c r="Q1331" s="358"/>
      <c r="R1331" s="359"/>
      <c r="S1331" s="359"/>
      <c r="T1331" s="359"/>
      <c r="U1331" s="359"/>
      <c r="V1331" s="359"/>
      <c r="W1331" s="355">
        <v>0</v>
      </c>
      <c r="X1331" s="132">
        <f t="shared" si="453"/>
        <v>0</v>
      </c>
      <c r="Y1331" s="37">
        <f t="shared" si="440"/>
        <v>0</v>
      </c>
    </row>
    <row r="1332" spans="1:25" s="36" customFormat="1" ht="26.25" customHeight="1">
      <c r="A1332" s="355">
        <v>5</v>
      </c>
      <c r="B1332" s="309" t="s">
        <v>197</v>
      </c>
      <c r="C1332" s="233" t="s">
        <v>27</v>
      </c>
      <c r="D1332" s="233" t="s">
        <v>5</v>
      </c>
      <c r="E1332" s="586">
        <v>7.49</v>
      </c>
      <c r="F1332" s="355">
        <v>414</v>
      </c>
      <c r="G1332" s="132">
        <f t="shared" si="454"/>
        <v>3100.86</v>
      </c>
      <c r="H1332" s="219"/>
      <c r="I1332" s="219"/>
      <c r="J1332" s="79"/>
      <c r="K1332" s="80"/>
      <c r="L1332" s="132"/>
      <c r="M1332" s="79">
        <v>931</v>
      </c>
      <c r="N1332" s="219">
        <v>44084</v>
      </c>
      <c r="O1332" s="355">
        <f t="shared" si="450"/>
        <v>90</v>
      </c>
      <c r="P1332" s="132">
        <f t="shared" si="452"/>
        <v>674.1</v>
      </c>
      <c r="Q1332" s="358"/>
      <c r="R1332" s="359"/>
      <c r="S1332" s="359"/>
      <c r="T1332" s="359"/>
      <c r="U1332" s="359"/>
      <c r="V1332" s="359"/>
      <c r="W1332" s="355">
        <v>324</v>
      </c>
      <c r="X1332" s="132">
        <f t="shared" si="453"/>
        <v>2426.7600000000002</v>
      </c>
      <c r="Y1332" s="37">
        <f t="shared" si="440"/>
        <v>0</v>
      </c>
    </row>
    <row r="1333" spans="1:25" s="36" customFormat="1" ht="26.25" customHeight="1">
      <c r="A1333" s="355">
        <v>6</v>
      </c>
      <c r="B1333" s="309" t="s">
        <v>339</v>
      </c>
      <c r="C1333" s="233" t="s">
        <v>27</v>
      </c>
      <c r="D1333" s="233" t="s">
        <v>5</v>
      </c>
      <c r="E1333" s="586">
        <v>10.7</v>
      </c>
      <c r="F1333" s="355">
        <v>1071</v>
      </c>
      <c r="G1333" s="132">
        <f t="shared" si="454"/>
        <v>11459.699999999999</v>
      </c>
      <c r="H1333" s="219"/>
      <c r="I1333" s="219"/>
      <c r="J1333" s="79"/>
      <c r="K1333" s="80"/>
      <c r="L1333" s="132"/>
      <c r="M1333" s="79">
        <v>931</v>
      </c>
      <c r="N1333" s="219">
        <v>44084</v>
      </c>
      <c r="O1333" s="355">
        <f t="shared" si="450"/>
        <v>90</v>
      </c>
      <c r="P1333" s="132">
        <f t="shared" si="452"/>
        <v>962.99999999999989</v>
      </c>
      <c r="Q1333" s="358"/>
      <c r="R1333" s="359"/>
      <c r="S1333" s="359"/>
      <c r="T1333" s="359"/>
      <c r="U1333" s="359"/>
      <c r="V1333" s="359"/>
      <c r="W1333" s="355">
        <v>981</v>
      </c>
      <c r="X1333" s="132">
        <f t="shared" si="453"/>
        <v>10496.699999999999</v>
      </c>
      <c r="Y1333" s="37">
        <f t="shared" si="440"/>
        <v>0</v>
      </c>
    </row>
    <row r="1334" spans="1:25" s="36" customFormat="1" ht="26.25" customHeight="1">
      <c r="A1334" s="355">
        <v>7</v>
      </c>
      <c r="B1334" s="309" t="s">
        <v>194</v>
      </c>
      <c r="C1334" s="233" t="s">
        <v>27</v>
      </c>
      <c r="D1334" s="285" t="s">
        <v>1954</v>
      </c>
      <c r="E1334" s="586">
        <v>2.7</v>
      </c>
      <c r="F1334" s="80">
        <v>5939</v>
      </c>
      <c r="G1334" s="132">
        <f t="shared" ref="G1334:G1335" si="455">F1334*E1334</f>
        <v>16035.300000000001</v>
      </c>
      <c r="H1334" s="219"/>
      <c r="I1334" s="219"/>
      <c r="J1334" s="79"/>
      <c r="K1334" s="80"/>
      <c r="L1334" s="132"/>
      <c r="M1334" s="79">
        <v>273</v>
      </c>
      <c r="N1334" s="219">
        <v>44183</v>
      </c>
      <c r="O1334" s="355">
        <f t="shared" ref="O1334:O1335" si="456">F1334+K1334-W1334</f>
        <v>387</v>
      </c>
      <c r="P1334" s="132">
        <f t="shared" ref="P1334:P1335" si="457">O1334*E1334</f>
        <v>1044.9000000000001</v>
      </c>
      <c r="Q1334" s="358"/>
      <c r="R1334" s="359"/>
      <c r="S1334" s="359"/>
      <c r="T1334" s="359"/>
      <c r="U1334" s="359"/>
      <c r="V1334" s="359"/>
      <c r="W1334" s="80">
        <v>5552</v>
      </c>
      <c r="X1334" s="132">
        <f t="shared" ref="X1334:X1335" si="458">W1334*E1334</f>
        <v>14990.400000000001</v>
      </c>
      <c r="Y1334" s="37">
        <f t="shared" si="440"/>
        <v>0</v>
      </c>
    </row>
    <row r="1335" spans="1:25" s="36" customFormat="1" ht="83.25" customHeight="1">
      <c r="A1335" s="355">
        <v>8</v>
      </c>
      <c r="B1335" s="309" t="s">
        <v>195</v>
      </c>
      <c r="C1335" s="233" t="s">
        <v>27</v>
      </c>
      <c r="D1335" s="285" t="s">
        <v>1954</v>
      </c>
      <c r="E1335" s="586">
        <v>2.94</v>
      </c>
      <c r="F1335" s="80">
        <v>6022</v>
      </c>
      <c r="G1335" s="132">
        <f t="shared" si="455"/>
        <v>17704.68</v>
      </c>
      <c r="H1335" s="219"/>
      <c r="I1335" s="219"/>
      <c r="J1335" s="79"/>
      <c r="K1335" s="80"/>
      <c r="L1335" s="132"/>
      <c r="M1335" s="79">
        <v>273</v>
      </c>
      <c r="N1335" s="219">
        <v>44183</v>
      </c>
      <c r="O1335" s="355">
        <f t="shared" si="456"/>
        <v>423</v>
      </c>
      <c r="P1335" s="132">
        <f t="shared" si="457"/>
        <v>1243.6199999999999</v>
      </c>
      <c r="Q1335" s="358"/>
      <c r="R1335" s="359"/>
      <c r="S1335" s="359"/>
      <c r="T1335" s="359"/>
      <c r="U1335" s="359"/>
      <c r="V1335" s="359"/>
      <c r="W1335" s="80">
        <v>5599</v>
      </c>
      <c r="X1335" s="132">
        <f t="shared" si="458"/>
        <v>16461.060000000001</v>
      </c>
      <c r="Y1335" s="37">
        <f t="shared" si="440"/>
        <v>0</v>
      </c>
    </row>
    <row r="1336" spans="1:25" s="36" customFormat="1" ht="96" customHeight="1">
      <c r="A1336" s="355">
        <v>9</v>
      </c>
      <c r="B1336" s="281" t="s">
        <v>457</v>
      </c>
      <c r="C1336" s="360" t="s">
        <v>458</v>
      </c>
      <c r="D1336" s="285" t="s">
        <v>459</v>
      </c>
      <c r="E1336" s="361" t="s">
        <v>460</v>
      </c>
      <c r="F1336" s="355">
        <v>22</v>
      </c>
      <c r="G1336" s="132">
        <f t="shared" si="454"/>
        <v>18784.920000000002</v>
      </c>
      <c r="H1336" s="219" t="s">
        <v>461</v>
      </c>
      <c r="I1336" s="235"/>
      <c r="J1336" s="285"/>
      <c r="K1336" s="237"/>
      <c r="L1336" s="132"/>
      <c r="M1336" s="356" t="s">
        <v>462</v>
      </c>
      <c r="N1336" s="357" t="s">
        <v>463</v>
      </c>
      <c r="O1336" s="355">
        <f t="shared" si="450"/>
        <v>3</v>
      </c>
      <c r="P1336" s="132">
        <f t="shared" si="452"/>
        <v>2561.58</v>
      </c>
      <c r="Q1336" s="358"/>
      <c r="R1336" s="359"/>
      <c r="S1336" s="359"/>
      <c r="T1336" s="359"/>
      <c r="U1336" s="359"/>
      <c r="V1336" s="359"/>
      <c r="W1336" s="355">
        <v>19</v>
      </c>
      <c r="X1336" s="132">
        <f t="shared" si="453"/>
        <v>16223.34</v>
      </c>
      <c r="Y1336" s="37">
        <f t="shared" si="440"/>
        <v>0</v>
      </c>
    </row>
    <row r="1337" spans="1:25" s="36" customFormat="1" ht="87" customHeight="1">
      <c r="A1337" s="355">
        <v>10</v>
      </c>
      <c r="B1337" s="281" t="s">
        <v>464</v>
      </c>
      <c r="C1337" s="360" t="s">
        <v>465</v>
      </c>
      <c r="D1337" s="285" t="s">
        <v>466</v>
      </c>
      <c r="E1337" s="361" t="s">
        <v>467</v>
      </c>
      <c r="F1337" s="355">
        <v>77</v>
      </c>
      <c r="G1337" s="132">
        <f t="shared" si="454"/>
        <v>12154.449999999999</v>
      </c>
      <c r="H1337" s="219" t="s">
        <v>468</v>
      </c>
      <c r="I1337" s="235"/>
      <c r="J1337" s="285"/>
      <c r="K1337" s="237"/>
      <c r="L1337" s="132"/>
      <c r="M1337" s="356" t="s">
        <v>469</v>
      </c>
      <c r="N1337" s="357" t="s">
        <v>470</v>
      </c>
      <c r="O1337" s="355">
        <f t="shared" si="450"/>
        <v>1</v>
      </c>
      <c r="P1337" s="132">
        <f t="shared" si="452"/>
        <v>157.85</v>
      </c>
      <c r="Q1337" s="358"/>
      <c r="R1337" s="359"/>
      <c r="S1337" s="359"/>
      <c r="T1337" s="359"/>
      <c r="U1337" s="359"/>
      <c r="V1337" s="359"/>
      <c r="W1337" s="355">
        <v>76</v>
      </c>
      <c r="X1337" s="132">
        <f t="shared" si="453"/>
        <v>11996.6</v>
      </c>
      <c r="Y1337" s="37">
        <f t="shared" si="440"/>
        <v>0</v>
      </c>
    </row>
    <row r="1338" spans="1:25" s="36" customFormat="1" ht="30" customHeight="1">
      <c r="A1338" s="355">
        <v>11</v>
      </c>
      <c r="B1338" s="281" t="s">
        <v>8</v>
      </c>
      <c r="C1338" s="360" t="s">
        <v>29</v>
      </c>
      <c r="D1338" s="285"/>
      <c r="E1338" s="361">
        <v>7.21</v>
      </c>
      <c r="F1338" s="355">
        <v>0</v>
      </c>
      <c r="G1338" s="132">
        <f t="shared" si="451"/>
        <v>0</v>
      </c>
      <c r="H1338" s="219"/>
      <c r="I1338" s="235"/>
      <c r="J1338" s="285"/>
      <c r="K1338" s="237"/>
      <c r="L1338" s="132"/>
      <c r="M1338" s="233">
        <v>1212</v>
      </c>
      <c r="N1338" s="235">
        <v>43763</v>
      </c>
      <c r="O1338" s="355">
        <f t="shared" si="450"/>
        <v>0</v>
      </c>
      <c r="P1338" s="132">
        <f t="shared" si="452"/>
        <v>0</v>
      </c>
      <c r="Q1338" s="358"/>
      <c r="R1338" s="359"/>
      <c r="S1338" s="359"/>
      <c r="T1338" s="359"/>
      <c r="U1338" s="359"/>
      <c r="V1338" s="359"/>
      <c r="W1338" s="355">
        <v>0</v>
      </c>
      <c r="X1338" s="132">
        <f t="shared" si="453"/>
        <v>0</v>
      </c>
      <c r="Y1338" s="37">
        <f t="shared" si="440"/>
        <v>0</v>
      </c>
    </row>
    <row r="1339" spans="1:25" s="36" customFormat="1" ht="30" customHeight="1">
      <c r="A1339" s="355">
        <v>12</v>
      </c>
      <c r="B1339" s="281" t="s">
        <v>7</v>
      </c>
      <c r="C1339" s="360" t="s">
        <v>29</v>
      </c>
      <c r="D1339" s="285" t="s">
        <v>202</v>
      </c>
      <c r="E1339" s="361">
        <v>1.95</v>
      </c>
      <c r="F1339" s="355">
        <v>0</v>
      </c>
      <c r="G1339" s="132">
        <f t="shared" ref="G1339:G1340" si="459">F1339*E1339</f>
        <v>0</v>
      </c>
      <c r="H1339" s="219"/>
      <c r="I1339" s="595"/>
      <c r="J1339" s="360"/>
      <c r="K1339" s="596"/>
      <c r="L1339" s="132"/>
      <c r="M1339" s="356">
        <v>1362</v>
      </c>
      <c r="N1339" s="357">
        <v>43798</v>
      </c>
      <c r="O1339" s="355">
        <f t="shared" si="450"/>
        <v>0</v>
      </c>
      <c r="P1339" s="132">
        <f t="shared" si="452"/>
        <v>0</v>
      </c>
      <c r="Q1339" s="358"/>
      <c r="R1339" s="359"/>
      <c r="S1339" s="359"/>
      <c r="T1339" s="359"/>
      <c r="U1339" s="359"/>
      <c r="V1339" s="359"/>
      <c r="W1339" s="355">
        <v>0</v>
      </c>
      <c r="X1339" s="132">
        <f t="shared" si="453"/>
        <v>0</v>
      </c>
      <c r="Y1339" s="37">
        <f t="shared" si="440"/>
        <v>0</v>
      </c>
    </row>
    <row r="1340" spans="1:25" s="36" customFormat="1" ht="49.5" customHeight="1">
      <c r="A1340" s="355">
        <v>13</v>
      </c>
      <c r="B1340" s="281" t="s">
        <v>6</v>
      </c>
      <c r="C1340" s="360" t="s">
        <v>29</v>
      </c>
      <c r="D1340" s="285" t="s">
        <v>199</v>
      </c>
      <c r="E1340" s="361">
        <v>21.99</v>
      </c>
      <c r="F1340" s="355">
        <v>0</v>
      </c>
      <c r="G1340" s="132">
        <f t="shared" si="459"/>
        <v>0</v>
      </c>
      <c r="H1340" s="219"/>
      <c r="I1340" s="235"/>
      <c r="J1340" s="285"/>
      <c r="K1340" s="237"/>
      <c r="L1340" s="132"/>
      <c r="M1340" s="356">
        <v>1362</v>
      </c>
      <c r="N1340" s="357">
        <v>43798</v>
      </c>
      <c r="O1340" s="355">
        <f t="shared" si="450"/>
        <v>0</v>
      </c>
      <c r="P1340" s="132">
        <f t="shared" si="452"/>
        <v>0</v>
      </c>
      <c r="Q1340" s="358"/>
      <c r="R1340" s="359"/>
      <c r="S1340" s="359"/>
      <c r="T1340" s="359"/>
      <c r="U1340" s="359"/>
      <c r="V1340" s="359"/>
      <c r="W1340" s="355">
        <v>0</v>
      </c>
      <c r="X1340" s="132">
        <f t="shared" si="453"/>
        <v>0</v>
      </c>
      <c r="Y1340" s="37">
        <f t="shared" si="440"/>
        <v>0</v>
      </c>
    </row>
    <row r="1341" spans="1:25" s="30" customFormat="1" ht="57" customHeight="1">
      <c r="A1341" s="355">
        <v>14</v>
      </c>
      <c r="B1341" s="281" t="s">
        <v>350</v>
      </c>
      <c r="C1341" s="360" t="s">
        <v>103</v>
      </c>
      <c r="D1341" s="592" t="s">
        <v>1219</v>
      </c>
      <c r="E1341" s="361">
        <v>55.64</v>
      </c>
      <c r="F1341" s="355">
        <v>435</v>
      </c>
      <c r="G1341" s="132">
        <f t="shared" ref="G1341" si="460">F1341*E1341</f>
        <v>24203.4</v>
      </c>
      <c r="H1341" s="219">
        <v>44621</v>
      </c>
      <c r="I1341" s="595"/>
      <c r="J1341" s="360"/>
      <c r="K1341" s="596"/>
      <c r="L1341" s="132"/>
      <c r="M1341" s="356">
        <v>1428</v>
      </c>
      <c r="N1341" s="357">
        <v>44183</v>
      </c>
      <c r="O1341" s="355">
        <f t="shared" ref="O1341" si="461">F1341+K1341-W1341</f>
        <v>225</v>
      </c>
      <c r="P1341" s="132">
        <f t="shared" ref="P1341" si="462">O1341*E1341</f>
        <v>12519</v>
      </c>
      <c r="Q1341" s="358"/>
      <c r="R1341" s="359"/>
      <c r="S1341" s="359"/>
      <c r="T1341" s="359"/>
      <c r="U1341" s="359"/>
      <c r="V1341" s="359"/>
      <c r="W1341" s="355">
        <v>210</v>
      </c>
      <c r="X1341" s="132">
        <f t="shared" ref="X1341" si="463">W1341*E1341</f>
        <v>11684.4</v>
      </c>
      <c r="Y1341" s="37">
        <f t="shared" si="440"/>
        <v>0</v>
      </c>
    </row>
    <row r="1342" spans="1:25" s="30" customFormat="1" ht="32.25" customHeight="1">
      <c r="A1342" s="573"/>
      <c r="B1342" s="167" t="s">
        <v>33</v>
      </c>
      <c r="C1342" s="573"/>
      <c r="D1342" s="573"/>
      <c r="E1342" s="581"/>
      <c r="F1342" s="573"/>
      <c r="G1342" s="581">
        <f>SUM(G1328:G1341)</f>
        <v>128969.32</v>
      </c>
      <c r="H1342" s="582"/>
      <c r="I1342" s="582"/>
      <c r="J1342" s="573"/>
      <c r="K1342" s="583"/>
      <c r="L1342" s="581">
        <f>SUM(L1328:L1341)</f>
        <v>0</v>
      </c>
      <c r="M1342" s="359"/>
      <c r="N1342" s="582"/>
      <c r="O1342" s="573"/>
      <c r="P1342" s="581">
        <f>SUM(P1328:P1341)</f>
        <v>20092.849999999999</v>
      </c>
      <c r="Q1342" s="358"/>
      <c r="R1342" s="359"/>
      <c r="S1342" s="359"/>
      <c r="T1342" s="359"/>
      <c r="U1342" s="359"/>
      <c r="V1342" s="359"/>
      <c r="W1342" s="573"/>
      <c r="X1342" s="581">
        <f>SUM(X1328:X1341)</f>
        <v>108876.47</v>
      </c>
      <c r="Y1342" s="37">
        <f t="shared" si="440"/>
        <v>0</v>
      </c>
    </row>
    <row r="1343" spans="1:25" s="36" customFormat="1" ht="35.25" customHeight="1">
      <c r="A1343" s="765" t="s">
        <v>63</v>
      </c>
      <c r="B1343" s="765"/>
      <c r="C1343" s="765"/>
      <c r="D1343" s="765"/>
      <c r="E1343" s="765"/>
      <c r="F1343" s="765"/>
      <c r="G1343" s="765"/>
      <c r="H1343" s="765"/>
      <c r="I1343" s="765"/>
      <c r="J1343" s="765"/>
      <c r="K1343" s="765"/>
      <c r="L1343" s="765"/>
      <c r="M1343" s="765"/>
      <c r="N1343" s="765"/>
      <c r="O1343" s="765"/>
      <c r="P1343" s="765"/>
      <c r="Q1343" s="765"/>
      <c r="R1343" s="765"/>
      <c r="S1343" s="765"/>
      <c r="T1343" s="765"/>
      <c r="U1343" s="765"/>
      <c r="V1343" s="765"/>
      <c r="W1343" s="765"/>
      <c r="X1343" s="765"/>
      <c r="Y1343" s="37">
        <f t="shared" si="440"/>
        <v>0</v>
      </c>
    </row>
    <row r="1344" spans="1:25" s="36" customFormat="1" ht="46.5" customHeight="1">
      <c r="A1344" s="355">
        <v>1</v>
      </c>
      <c r="B1344" s="175" t="s">
        <v>8</v>
      </c>
      <c r="C1344" s="79" t="s">
        <v>29</v>
      </c>
      <c r="D1344" s="285"/>
      <c r="E1344" s="307">
        <v>7.21</v>
      </c>
      <c r="F1344" s="355">
        <v>326</v>
      </c>
      <c r="G1344" s="132">
        <f t="shared" ref="G1344:G1355" si="464">F1344*E1344</f>
        <v>2350.46</v>
      </c>
      <c r="H1344" s="235">
        <v>44440</v>
      </c>
      <c r="I1344" s="235"/>
      <c r="J1344" s="286"/>
      <c r="K1344" s="79"/>
      <c r="L1344" s="132"/>
      <c r="M1344" s="233">
        <v>1212</v>
      </c>
      <c r="N1344" s="235">
        <v>43763</v>
      </c>
      <c r="O1344" s="355">
        <f t="shared" ref="O1344:O1355" si="465">F1344+K1344-W1344</f>
        <v>85</v>
      </c>
      <c r="P1344" s="132">
        <f t="shared" ref="P1344:P1355" si="466">O1344*E1344</f>
        <v>612.85</v>
      </c>
      <c r="Q1344" s="358"/>
      <c r="R1344" s="359"/>
      <c r="S1344" s="359"/>
      <c r="T1344" s="359"/>
      <c r="U1344" s="359"/>
      <c r="V1344" s="359"/>
      <c r="W1344" s="355">
        <v>241</v>
      </c>
      <c r="X1344" s="132">
        <f t="shared" ref="X1344:X1355" si="467">W1344*E1344</f>
        <v>1737.61</v>
      </c>
      <c r="Y1344" s="37">
        <f t="shared" si="440"/>
        <v>0</v>
      </c>
    </row>
    <row r="1345" spans="1:27" s="36" customFormat="1" ht="85.5" customHeight="1">
      <c r="A1345" s="355">
        <v>2</v>
      </c>
      <c r="B1345" s="175" t="s">
        <v>350</v>
      </c>
      <c r="C1345" s="79" t="s">
        <v>103</v>
      </c>
      <c r="D1345" s="592" t="s">
        <v>1219</v>
      </c>
      <c r="E1345" s="307">
        <v>52</v>
      </c>
      <c r="F1345" s="355">
        <v>765</v>
      </c>
      <c r="G1345" s="132">
        <f t="shared" si="464"/>
        <v>39780</v>
      </c>
      <c r="H1345" s="219">
        <v>44621</v>
      </c>
      <c r="I1345" s="219"/>
      <c r="J1345" s="79"/>
      <c r="K1345" s="80"/>
      <c r="L1345" s="132"/>
      <c r="M1345" s="356"/>
      <c r="N1345" s="357"/>
      <c r="O1345" s="355">
        <f t="shared" si="465"/>
        <v>375</v>
      </c>
      <c r="P1345" s="132">
        <f t="shared" si="466"/>
        <v>19500</v>
      </c>
      <c r="Q1345" s="358"/>
      <c r="R1345" s="359"/>
      <c r="S1345" s="359"/>
      <c r="T1345" s="359"/>
      <c r="U1345" s="359"/>
      <c r="V1345" s="359"/>
      <c r="W1345" s="355">
        <v>390</v>
      </c>
      <c r="X1345" s="593">
        <f t="shared" si="467"/>
        <v>20280</v>
      </c>
      <c r="Y1345" s="37">
        <f t="shared" si="440"/>
        <v>0</v>
      </c>
    </row>
    <row r="1346" spans="1:27" s="36" customFormat="1" ht="105.75" customHeight="1">
      <c r="A1346" s="355">
        <v>3</v>
      </c>
      <c r="B1346" s="175" t="s">
        <v>457</v>
      </c>
      <c r="C1346" s="79" t="s">
        <v>458</v>
      </c>
      <c r="D1346" s="285" t="s">
        <v>459</v>
      </c>
      <c r="E1346" s="307" t="s">
        <v>460</v>
      </c>
      <c r="F1346" s="355">
        <v>28</v>
      </c>
      <c r="G1346" s="132">
        <f t="shared" ref="G1346" si="468">F1346*E1346</f>
        <v>23908.080000000002</v>
      </c>
      <c r="H1346" s="219" t="s">
        <v>461</v>
      </c>
      <c r="I1346" s="235"/>
      <c r="J1346" s="285"/>
      <c r="K1346" s="237"/>
      <c r="L1346" s="132"/>
      <c r="M1346" s="356" t="s">
        <v>462</v>
      </c>
      <c r="N1346" s="357" t="s">
        <v>463</v>
      </c>
      <c r="O1346" s="112">
        <f t="shared" ref="O1346" si="469">F1346+K1346-W1346</f>
        <v>5</v>
      </c>
      <c r="P1346" s="113">
        <f t="shared" ref="P1346" si="470">O1346*E1346</f>
        <v>4269.3</v>
      </c>
      <c r="Q1346" s="358"/>
      <c r="R1346" s="359"/>
      <c r="S1346" s="359"/>
      <c r="T1346" s="359"/>
      <c r="U1346" s="359"/>
      <c r="V1346" s="359"/>
      <c r="W1346" s="355">
        <v>23</v>
      </c>
      <c r="X1346" s="113">
        <f t="shared" ref="X1346" si="471">W1346*E1346</f>
        <v>19638.78</v>
      </c>
      <c r="Y1346" s="119"/>
      <c r="Z1346" s="120"/>
      <c r="AA1346" s="120"/>
    </row>
    <row r="1347" spans="1:27" s="36" customFormat="1" ht="33" customHeight="1">
      <c r="A1347" s="355">
        <v>4</v>
      </c>
      <c r="B1347" s="675" t="s">
        <v>2074</v>
      </c>
      <c r="C1347" s="676" t="s">
        <v>530</v>
      </c>
      <c r="D1347" s="592" t="s">
        <v>466</v>
      </c>
      <c r="E1347" s="677">
        <v>157.85</v>
      </c>
      <c r="F1347" s="130">
        <v>29</v>
      </c>
      <c r="G1347" s="132">
        <f t="shared" ref="G1347" si="472">F1347*E1347</f>
        <v>4577.6499999999996</v>
      </c>
      <c r="H1347" s="219" t="s">
        <v>468</v>
      </c>
      <c r="I1347" s="322"/>
      <c r="J1347" s="305"/>
      <c r="K1347" s="116"/>
      <c r="L1347" s="678"/>
      <c r="M1347" s="356" t="s">
        <v>469</v>
      </c>
      <c r="N1347" s="357" t="s">
        <v>470</v>
      </c>
      <c r="O1347" s="112">
        <f t="shared" ref="O1347" si="473">F1347+K1347-W1347</f>
        <v>1</v>
      </c>
      <c r="P1347" s="113">
        <f t="shared" ref="P1347" si="474">O1347*E1347</f>
        <v>157.85</v>
      </c>
      <c r="Q1347" s="117"/>
      <c r="R1347" s="118"/>
      <c r="S1347" s="118"/>
      <c r="T1347" s="118"/>
      <c r="U1347" s="118"/>
      <c r="V1347" s="118"/>
      <c r="W1347" s="130">
        <v>28</v>
      </c>
      <c r="X1347" s="113">
        <f t="shared" ref="X1347" si="475">W1347*E1347</f>
        <v>4419.8</v>
      </c>
      <c r="Y1347" s="37">
        <f t="shared" si="440"/>
        <v>0</v>
      </c>
    </row>
    <row r="1348" spans="1:27" s="36" customFormat="1" ht="33" customHeight="1">
      <c r="A1348" s="355">
        <v>5</v>
      </c>
      <c r="B1348" s="309" t="s">
        <v>194</v>
      </c>
      <c r="C1348" s="233" t="s">
        <v>27</v>
      </c>
      <c r="D1348" s="285"/>
      <c r="E1348" s="586">
        <v>2.7</v>
      </c>
      <c r="F1348" s="80">
        <v>1176</v>
      </c>
      <c r="G1348" s="132">
        <f t="shared" si="464"/>
        <v>3175.2000000000003</v>
      </c>
      <c r="H1348" s="219"/>
      <c r="I1348" s="219"/>
      <c r="J1348" s="79"/>
      <c r="K1348" s="80"/>
      <c r="L1348" s="132"/>
      <c r="M1348" s="79"/>
      <c r="N1348" s="219"/>
      <c r="O1348" s="355">
        <f t="shared" si="465"/>
        <v>0</v>
      </c>
      <c r="P1348" s="132">
        <f t="shared" si="466"/>
        <v>0</v>
      </c>
      <c r="Q1348" s="358"/>
      <c r="R1348" s="359"/>
      <c r="S1348" s="359"/>
      <c r="T1348" s="359"/>
      <c r="U1348" s="359"/>
      <c r="V1348" s="359"/>
      <c r="W1348" s="80">
        <v>1176</v>
      </c>
      <c r="X1348" s="132">
        <f t="shared" si="467"/>
        <v>3175.2000000000003</v>
      </c>
      <c r="Y1348" s="37">
        <f t="shared" si="440"/>
        <v>0</v>
      </c>
    </row>
    <row r="1349" spans="1:27" s="36" customFormat="1" ht="33" customHeight="1">
      <c r="A1349" s="355">
        <v>6</v>
      </c>
      <c r="B1349" s="309" t="s">
        <v>195</v>
      </c>
      <c r="C1349" s="233" t="s">
        <v>27</v>
      </c>
      <c r="D1349" s="285"/>
      <c r="E1349" s="586">
        <v>2.94</v>
      </c>
      <c r="F1349" s="80">
        <v>7106</v>
      </c>
      <c r="G1349" s="132">
        <f t="shared" si="464"/>
        <v>20891.64</v>
      </c>
      <c r="H1349" s="219"/>
      <c r="I1349" s="219"/>
      <c r="J1349" s="79"/>
      <c r="K1349" s="80"/>
      <c r="L1349" s="132"/>
      <c r="M1349" s="79"/>
      <c r="N1349" s="219"/>
      <c r="O1349" s="355">
        <f t="shared" si="465"/>
        <v>626</v>
      </c>
      <c r="P1349" s="132">
        <f t="shared" si="466"/>
        <v>1840.44</v>
      </c>
      <c r="Q1349" s="358"/>
      <c r="R1349" s="359"/>
      <c r="S1349" s="359"/>
      <c r="T1349" s="359"/>
      <c r="U1349" s="359"/>
      <c r="V1349" s="359"/>
      <c r="W1349" s="80">
        <v>6480</v>
      </c>
      <c r="X1349" s="132">
        <f t="shared" si="467"/>
        <v>19051.2</v>
      </c>
      <c r="Y1349" s="37">
        <f t="shared" si="440"/>
        <v>0</v>
      </c>
    </row>
    <row r="1350" spans="1:27" s="36" customFormat="1" ht="33" customHeight="1">
      <c r="A1350" s="355">
        <v>7</v>
      </c>
      <c r="B1350" s="584" t="s">
        <v>339</v>
      </c>
      <c r="C1350" s="585" t="s">
        <v>27</v>
      </c>
      <c r="D1350" s="285"/>
      <c r="E1350" s="586">
        <v>6.42</v>
      </c>
      <c r="F1350" s="80">
        <v>0</v>
      </c>
      <c r="G1350" s="132">
        <f t="shared" ref="G1350:G1352" si="476">F1350*E1350</f>
        <v>0</v>
      </c>
      <c r="H1350" s="219">
        <v>45508</v>
      </c>
      <c r="I1350" s="219"/>
      <c r="J1350" s="79"/>
      <c r="K1350" s="80"/>
      <c r="L1350" s="132"/>
      <c r="M1350" s="79">
        <v>931</v>
      </c>
      <c r="N1350" s="219">
        <v>44084</v>
      </c>
      <c r="O1350" s="355">
        <f t="shared" si="465"/>
        <v>0</v>
      </c>
      <c r="P1350" s="132">
        <f t="shared" si="466"/>
        <v>0</v>
      </c>
      <c r="Q1350" s="589"/>
      <c r="R1350" s="590"/>
      <c r="S1350" s="590"/>
      <c r="T1350" s="590"/>
      <c r="U1350" s="590"/>
      <c r="V1350" s="590"/>
      <c r="W1350" s="80">
        <v>0</v>
      </c>
      <c r="X1350" s="132">
        <f t="shared" si="467"/>
        <v>0</v>
      </c>
      <c r="Y1350" s="37">
        <f t="shared" si="440"/>
        <v>0</v>
      </c>
    </row>
    <row r="1351" spans="1:27" s="36" customFormat="1" ht="33" customHeight="1">
      <c r="A1351" s="355">
        <v>8</v>
      </c>
      <c r="B1351" s="584" t="s">
        <v>339</v>
      </c>
      <c r="C1351" s="585" t="s">
        <v>27</v>
      </c>
      <c r="D1351" s="285"/>
      <c r="E1351" s="586">
        <v>6.42</v>
      </c>
      <c r="F1351" s="80">
        <v>0</v>
      </c>
      <c r="G1351" s="132">
        <f t="shared" si="476"/>
        <v>0</v>
      </c>
      <c r="H1351" s="219">
        <v>45508</v>
      </c>
      <c r="I1351" s="219"/>
      <c r="J1351" s="79"/>
      <c r="K1351" s="80"/>
      <c r="L1351" s="132"/>
      <c r="M1351" s="79">
        <v>931</v>
      </c>
      <c r="N1351" s="219">
        <v>44084</v>
      </c>
      <c r="O1351" s="355">
        <f t="shared" si="465"/>
        <v>0</v>
      </c>
      <c r="P1351" s="132">
        <f t="shared" si="466"/>
        <v>0</v>
      </c>
      <c r="Q1351" s="589"/>
      <c r="R1351" s="590"/>
      <c r="S1351" s="590"/>
      <c r="T1351" s="590"/>
      <c r="U1351" s="590"/>
      <c r="V1351" s="590"/>
      <c r="W1351" s="80">
        <v>0</v>
      </c>
      <c r="X1351" s="132">
        <f t="shared" si="467"/>
        <v>0</v>
      </c>
      <c r="Y1351" s="37">
        <f t="shared" si="440"/>
        <v>0</v>
      </c>
    </row>
    <row r="1352" spans="1:27" s="36" customFormat="1" ht="33" customHeight="1">
      <c r="A1352" s="355">
        <v>9</v>
      </c>
      <c r="B1352" s="309" t="s">
        <v>197</v>
      </c>
      <c r="C1352" s="233" t="s">
        <v>27</v>
      </c>
      <c r="D1352" s="285"/>
      <c r="E1352" s="586">
        <v>7.49</v>
      </c>
      <c r="F1352" s="80">
        <v>1710</v>
      </c>
      <c r="G1352" s="132">
        <f t="shared" si="476"/>
        <v>12807.9</v>
      </c>
      <c r="H1352" s="219">
        <v>45526</v>
      </c>
      <c r="I1352" s="219"/>
      <c r="J1352" s="79"/>
      <c r="K1352" s="80"/>
      <c r="L1352" s="132"/>
      <c r="M1352" s="79">
        <v>931</v>
      </c>
      <c r="N1352" s="219">
        <v>44084</v>
      </c>
      <c r="O1352" s="355">
        <f t="shared" si="465"/>
        <v>180</v>
      </c>
      <c r="P1352" s="132">
        <f t="shared" si="466"/>
        <v>1348.2</v>
      </c>
      <c r="Q1352" s="589"/>
      <c r="R1352" s="590"/>
      <c r="S1352" s="590"/>
      <c r="T1352" s="590"/>
      <c r="U1352" s="590"/>
      <c r="V1352" s="590"/>
      <c r="W1352" s="80">
        <v>1530</v>
      </c>
      <c r="X1352" s="132">
        <f t="shared" si="467"/>
        <v>11459.7</v>
      </c>
      <c r="Y1352" s="37">
        <f t="shared" si="440"/>
        <v>0</v>
      </c>
    </row>
    <row r="1353" spans="1:27" s="36" customFormat="1" ht="33" customHeight="1">
      <c r="A1353" s="355">
        <v>10</v>
      </c>
      <c r="B1353" s="309" t="s">
        <v>9</v>
      </c>
      <c r="C1353" s="233" t="s">
        <v>27</v>
      </c>
      <c r="D1353" s="285"/>
      <c r="E1353" s="586">
        <v>7.47</v>
      </c>
      <c r="F1353" s="355">
        <v>597</v>
      </c>
      <c r="G1353" s="132">
        <f t="shared" si="464"/>
        <v>4459.59</v>
      </c>
      <c r="H1353" s="219">
        <v>45261</v>
      </c>
      <c r="I1353" s="219"/>
      <c r="J1353" s="79"/>
      <c r="K1353" s="80"/>
      <c r="L1353" s="132"/>
      <c r="M1353" s="79"/>
      <c r="N1353" s="219"/>
      <c r="O1353" s="355">
        <f t="shared" si="465"/>
        <v>450</v>
      </c>
      <c r="P1353" s="132">
        <f t="shared" si="466"/>
        <v>3361.5</v>
      </c>
      <c r="Q1353" s="358"/>
      <c r="R1353" s="359"/>
      <c r="S1353" s="359"/>
      <c r="T1353" s="359"/>
      <c r="U1353" s="359"/>
      <c r="V1353" s="359"/>
      <c r="W1353" s="355">
        <v>147</v>
      </c>
      <c r="X1353" s="132">
        <f t="shared" si="467"/>
        <v>1098.0899999999999</v>
      </c>
      <c r="Y1353" s="37">
        <f t="shared" si="440"/>
        <v>0</v>
      </c>
    </row>
    <row r="1354" spans="1:27" s="36" customFormat="1" ht="33" customHeight="1">
      <c r="A1354" s="355">
        <v>11</v>
      </c>
      <c r="B1354" s="309" t="s">
        <v>195</v>
      </c>
      <c r="C1354" s="233" t="s">
        <v>27</v>
      </c>
      <c r="D1354" s="285"/>
      <c r="E1354" s="586">
        <v>3.18</v>
      </c>
      <c r="F1354" s="355">
        <v>366</v>
      </c>
      <c r="G1354" s="132">
        <f t="shared" si="464"/>
        <v>1163.8800000000001</v>
      </c>
      <c r="H1354" s="219">
        <v>44891</v>
      </c>
      <c r="I1354" s="219"/>
      <c r="J1354" s="79"/>
      <c r="K1354" s="80"/>
      <c r="L1354" s="132"/>
      <c r="M1354" s="79">
        <v>1420</v>
      </c>
      <c r="N1354" s="219">
        <v>43810</v>
      </c>
      <c r="O1354" s="355">
        <f t="shared" si="465"/>
        <v>90</v>
      </c>
      <c r="P1354" s="132">
        <f t="shared" si="466"/>
        <v>286.2</v>
      </c>
      <c r="Q1354" s="358"/>
      <c r="R1354" s="359"/>
      <c r="S1354" s="359"/>
      <c r="T1354" s="359"/>
      <c r="U1354" s="359"/>
      <c r="V1354" s="359"/>
      <c r="W1354" s="355">
        <v>276</v>
      </c>
      <c r="X1354" s="132">
        <f t="shared" si="467"/>
        <v>877.68000000000006</v>
      </c>
      <c r="Y1354" s="37">
        <f t="shared" si="440"/>
        <v>0</v>
      </c>
    </row>
    <row r="1355" spans="1:27" s="30" customFormat="1" ht="26.25" customHeight="1">
      <c r="A1355" s="355">
        <v>12</v>
      </c>
      <c r="B1355" s="309" t="s">
        <v>196</v>
      </c>
      <c r="C1355" s="233" t="s">
        <v>27</v>
      </c>
      <c r="D1355" s="285"/>
      <c r="E1355" s="586">
        <v>4.68</v>
      </c>
      <c r="F1355" s="355">
        <v>304</v>
      </c>
      <c r="G1355" s="132">
        <f t="shared" si="464"/>
        <v>1422.7199999999998</v>
      </c>
      <c r="H1355" s="219">
        <v>45276</v>
      </c>
      <c r="I1355" s="219"/>
      <c r="J1355" s="79"/>
      <c r="K1355" s="80"/>
      <c r="L1355" s="132"/>
      <c r="M1355" s="79">
        <v>1420</v>
      </c>
      <c r="N1355" s="219">
        <v>43810</v>
      </c>
      <c r="O1355" s="355">
        <f t="shared" si="465"/>
        <v>304</v>
      </c>
      <c r="P1355" s="132">
        <f t="shared" si="466"/>
        <v>1422.7199999999998</v>
      </c>
      <c r="Q1355" s="358"/>
      <c r="R1355" s="359"/>
      <c r="S1355" s="359"/>
      <c r="T1355" s="359"/>
      <c r="U1355" s="359"/>
      <c r="V1355" s="359"/>
      <c r="W1355" s="355">
        <v>0</v>
      </c>
      <c r="X1355" s="132">
        <f t="shared" si="467"/>
        <v>0</v>
      </c>
      <c r="Y1355" s="37">
        <f t="shared" si="440"/>
        <v>0</v>
      </c>
    </row>
    <row r="1356" spans="1:27" s="30" customFormat="1" ht="26.25" customHeight="1">
      <c r="A1356" s="573"/>
      <c r="B1356" s="167" t="s">
        <v>33</v>
      </c>
      <c r="C1356" s="341"/>
      <c r="D1356" s="636"/>
      <c r="E1356" s="332"/>
      <c r="F1356" s="573"/>
      <c r="G1356" s="581">
        <f>SUM(G1344:G1355)</f>
        <v>114537.12</v>
      </c>
      <c r="H1356" s="290"/>
      <c r="I1356" s="582"/>
      <c r="J1356" s="573"/>
      <c r="K1356" s="583"/>
      <c r="L1356" s="581">
        <f>SUM(L1344:L1355)</f>
        <v>0</v>
      </c>
      <c r="M1356" s="359"/>
      <c r="N1356" s="582"/>
      <c r="O1356" s="573"/>
      <c r="P1356" s="581">
        <f>SUM(P1344:P1355)</f>
        <v>32799.06</v>
      </c>
      <c r="Q1356" s="358"/>
      <c r="R1356" s="359"/>
      <c r="S1356" s="359"/>
      <c r="T1356" s="359"/>
      <c r="U1356" s="359"/>
      <c r="V1356" s="359"/>
      <c r="W1356" s="573"/>
      <c r="X1356" s="581">
        <f>SUM(X1344:X1355)</f>
        <v>81738.059999999983</v>
      </c>
      <c r="Y1356" s="37">
        <f t="shared" si="440"/>
        <v>0</v>
      </c>
    </row>
    <row r="1357" spans="1:27" s="36" customFormat="1" ht="30" customHeight="1">
      <c r="A1357" s="737" t="s">
        <v>51</v>
      </c>
      <c r="B1357" s="738"/>
      <c r="C1357" s="738"/>
      <c r="D1357" s="738"/>
      <c r="E1357" s="738"/>
      <c r="F1357" s="738"/>
      <c r="G1357" s="738"/>
      <c r="H1357" s="738"/>
      <c r="I1357" s="738"/>
      <c r="J1357" s="738"/>
      <c r="K1357" s="738"/>
      <c r="L1357" s="738"/>
      <c r="M1357" s="738"/>
      <c r="N1357" s="738"/>
      <c r="O1357" s="738"/>
      <c r="P1357" s="738"/>
      <c r="Q1357" s="738"/>
      <c r="R1357" s="738"/>
      <c r="S1357" s="738"/>
      <c r="T1357" s="738"/>
      <c r="U1357" s="738"/>
      <c r="V1357" s="738"/>
      <c r="W1357" s="738"/>
      <c r="X1357" s="739"/>
      <c r="Y1357" s="37">
        <f t="shared" si="440"/>
        <v>0</v>
      </c>
    </row>
    <row r="1358" spans="1:27" s="36" customFormat="1" ht="30" customHeight="1">
      <c r="A1358" s="355">
        <v>1</v>
      </c>
      <c r="B1358" s="571" t="s">
        <v>7</v>
      </c>
      <c r="C1358" s="665" t="s">
        <v>29</v>
      </c>
      <c r="D1358" s="285"/>
      <c r="E1358" s="307">
        <v>1.95</v>
      </c>
      <c r="F1358" s="644">
        <v>0</v>
      </c>
      <c r="G1358" s="132">
        <f t="shared" ref="G1358:G1368" si="477">F1358*E1358</f>
        <v>0</v>
      </c>
      <c r="H1358" s="219">
        <v>44348</v>
      </c>
      <c r="I1358" s="219"/>
      <c r="J1358" s="79"/>
      <c r="K1358" s="80"/>
      <c r="L1358" s="132"/>
      <c r="M1358" s="356"/>
      <c r="N1358" s="357"/>
      <c r="O1358" s="355">
        <f t="shared" ref="O1358:O1368" si="478">F1358+K1358-W1358</f>
        <v>0</v>
      </c>
      <c r="P1358" s="132">
        <f t="shared" ref="P1358:P1368" si="479">O1358*E1358</f>
        <v>0</v>
      </c>
      <c r="Q1358" s="649"/>
      <c r="R1358" s="650"/>
      <c r="S1358" s="650"/>
      <c r="T1358" s="650"/>
      <c r="U1358" s="650"/>
      <c r="V1358" s="650"/>
      <c r="W1358" s="644">
        <v>0</v>
      </c>
      <c r="X1358" s="645">
        <f t="shared" ref="X1358:X1368" si="480">W1358*E1358</f>
        <v>0</v>
      </c>
      <c r="Y1358" s="37">
        <f t="shared" si="440"/>
        <v>0</v>
      </c>
    </row>
    <row r="1359" spans="1:27" s="36" customFormat="1" ht="30" customHeight="1">
      <c r="A1359" s="355">
        <v>2</v>
      </c>
      <c r="B1359" s="175" t="s">
        <v>198</v>
      </c>
      <c r="C1359" s="665" t="s">
        <v>0</v>
      </c>
      <c r="D1359" s="285"/>
      <c r="E1359" s="307">
        <v>0</v>
      </c>
      <c r="F1359" s="644">
        <v>12</v>
      </c>
      <c r="G1359" s="132">
        <f t="shared" si="477"/>
        <v>0</v>
      </c>
      <c r="H1359" s="219"/>
      <c r="I1359" s="219"/>
      <c r="J1359" s="79"/>
      <c r="K1359" s="80"/>
      <c r="L1359" s="132"/>
      <c r="M1359" s="356">
        <v>1435</v>
      </c>
      <c r="N1359" s="357">
        <v>43812</v>
      </c>
      <c r="O1359" s="355">
        <f t="shared" si="478"/>
        <v>0</v>
      </c>
      <c r="P1359" s="132">
        <f t="shared" si="479"/>
        <v>0</v>
      </c>
      <c r="Q1359" s="649"/>
      <c r="R1359" s="650"/>
      <c r="S1359" s="650"/>
      <c r="T1359" s="650"/>
      <c r="U1359" s="650"/>
      <c r="V1359" s="650"/>
      <c r="W1359" s="644">
        <v>12</v>
      </c>
      <c r="X1359" s="645">
        <f t="shared" si="480"/>
        <v>0</v>
      </c>
      <c r="Y1359" s="37">
        <f t="shared" ref="Y1359:Y1424" si="481">G1360+L1360-P1360-X1360</f>
        <v>0</v>
      </c>
    </row>
    <row r="1360" spans="1:27" s="36" customFormat="1" ht="44.25" customHeight="1">
      <c r="A1360" s="355">
        <v>3</v>
      </c>
      <c r="B1360" s="175" t="s">
        <v>8</v>
      </c>
      <c r="C1360" s="638" t="s">
        <v>29</v>
      </c>
      <c r="D1360" s="285"/>
      <c r="E1360" s="307">
        <v>7.21</v>
      </c>
      <c r="F1360" s="355">
        <v>504</v>
      </c>
      <c r="G1360" s="132">
        <f t="shared" si="477"/>
        <v>3633.84</v>
      </c>
      <c r="H1360" s="219"/>
      <c r="I1360" s="333"/>
      <c r="J1360" s="572"/>
      <c r="K1360" s="646"/>
      <c r="L1360" s="132"/>
      <c r="M1360" s="233">
        <v>1212</v>
      </c>
      <c r="N1360" s="235">
        <v>43763</v>
      </c>
      <c r="O1360" s="355">
        <f t="shared" si="478"/>
        <v>180</v>
      </c>
      <c r="P1360" s="132">
        <f t="shared" si="479"/>
        <v>1297.8</v>
      </c>
      <c r="Q1360" s="358"/>
      <c r="R1360" s="359"/>
      <c r="S1360" s="359"/>
      <c r="T1360" s="359"/>
      <c r="U1360" s="359"/>
      <c r="V1360" s="359"/>
      <c r="W1360" s="355">
        <v>324</v>
      </c>
      <c r="X1360" s="645">
        <f t="shared" si="480"/>
        <v>2336.04</v>
      </c>
      <c r="Y1360" s="37">
        <f t="shared" si="481"/>
        <v>0</v>
      </c>
    </row>
    <row r="1361" spans="1:25" s="36" customFormat="1" ht="55.5" customHeight="1">
      <c r="A1361" s="355">
        <v>4</v>
      </c>
      <c r="B1361" s="175" t="s">
        <v>350</v>
      </c>
      <c r="C1361" s="79" t="s">
        <v>103</v>
      </c>
      <c r="D1361" s="592" t="s">
        <v>1219</v>
      </c>
      <c r="E1361" s="307">
        <v>55.64</v>
      </c>
      <c r="F1361" s="355">
        <v>105</v>
      </c>
      <c r="G1361" s="132">
        <f t="shared" si="477"/>
        <v>5842.2</v>
      </c>
      <c r="H1361" s="219">
        <v>44621</v>
      </c>
      <c r="I1361" s="219"/>
      <c r="J1361" s="79"/>
      <c r="K1361" s="80"/>
      <c r="L1361" s="132"/>
      <c r="M1361" s="356"/>
      <c r="N1361" s="357"/>
      <c r="O1361" s="355">
        <f t="shared" si="478"/>
        <v>30</v>
      </c>
      <c r="P1361" s="132">
        <f t="shared" si="479"/>
        <v>1669.2</v>
      </c>
      <c r="Q1361" s="358"/>
      <c r="R1361" s="359"/>
      <c r="S1361" s="359"/>
      <c r="T1361" s="359"/>
      <c r="U1361" s="359"/>
      <c r="V1361" s="359"/>
      <c r="W1361" s="355">
        <v>75</v>
      </c>
      <c r="X1361" s="593">
        <f t="shared" si="480"/>
        <v>4173</v>
      </c>
      <c r="Y1361" s="37">
        <f t="shared" si="481"/>
        <v>0</v>
      </c>
    </row>
    <row r="1362" spans="1:25" s="36" customFormat="1" ht="87" customHeight="1">
      <c r="A1362" s="355">
        <v>5</v>
      </c>
      <c r="B1362" s="175" t="s">
        <v>457</v>
      </c>
      <c r="C1362" s="79" t="s">
        <v>458</v>
      </c>
      <c r="D1362" s="285" t="s">
        <v>459</v>
      </c>
      <c r="E1362" s="307" t="s">
        <v>460</v>
      </c>
      <c r="F1362" s="355">
        <v>26</v>
      </c>
      <c r="G1362" s="132">
        <f t="shared" si="477"/>
        <v>22200.36</v>
      </c>
      <c r="H1362" s="219" t="s">
        <v>461</v>
      </c>
      <c r="I1362" s="235"/>
      <c r="J1362" s="285"/>
      <c r="K1362" s="237"/>
      <c r="L1362" s="132"/>
      <c r="M1362" s="356" t="s">
        <v>462</v>
      </c>
      <c r="N1362" s="357" t="s">
        <v>463</v>
      </c>
      <c r="O1362" s="112">
        <f t="shared" si="478"/>
        <v>8</v>
      </c>
      <c r="P1362" s="113">
        <f t="shared" si="479"/>
        <v>6830.88</v>
      </c>
      <c r="Q1362" s="358"/>
      <c r="R1362" s="359"/>
      <c r="S1362" s="359"/>
      <c r="T1362" s="359"/>
      <c r="U1362" s="359"/>
      <c r="V1362" s="359"/>
      <c r="W1362" s="355">
        <v>18</v>
      </c>
      <c r="X1362" s="113">
        <f t="shared" si="480"/>
        <v>15369.48</v>
      </c>
      <c r="Y1362" s="37">
        <f t="shared" si="481"/>
        <v>0</v>
      </c>
    </row>
    <row r="1363" spans="1:25" s="36" customFormat="1" ht="84" customHeight="1">
      <c r="A1363" s="355">
        <v>6</v>
      </c>
      <c r="B1363" s="175" t="s">
        <v>464</v>
      </c>
      <c r="C1363" s="79" t="s">
        <v>465</v>
      </c>
      <c r="D1363" s="285" t="s">
        <v>466</v>
      </c>
      <c r="E1363" s="307" t="s">
        <v>467</v>
      </c>
      <c r="F1363" s="355">
        <v>50</v>
      </c>
      <c r="G1363" s="132">
        <f t="shared" si="477"/>
        <v>7892.5</v>
      </c>
      <c r="H1363" s="219" t="s">
        <v>468</v>
      </c>
      <c r="I1363" s="235"/>
      <c r="J1363" s="285"/>
      <c r="K1363" s="237"/>
      <c r="L1363" s="132"/>
      <c r="M1363" s="356" t="s">
        <v>469</v>
      </c>
      <c r="N1363" s="357" t="s">
        <v>470</v>
      </c>
      <c r="O1363" s="112">
        <f t="shared" si="478"/>
        <v>6</v>
      </c>
      <c r="P1363" s="113">
        <f t="shared" si="479"/>
        <v>947.09999999999991</v>
      </c>
      <c r="Q1363" s="358"/>
      <c r="R1363" s="359"/>
      <c r="S1363" s="359"/>
      <c r="T1363" s="359"/>
      <c r="U1363" s="359"/>
      <c r="V1363" s="359"/>
      <c r="W1363" s="355">
        <v>44</v>
      </c>
      <c r="X1363" s="113">
        <f t="shared" si="480"/>
        <v>6945.4</v>
      </c>
      <c r="Y1363" s="37">
        <f t="shared" si="481"/>
        <v>0</v>
      </c>
    </row>
    <row r="1364" spans="1:25" s="36" customFormat="1" ht="25.5" customHeight="1">
      <c r="A1364" s="355">
        <v>7</v>
      </c>
      <c r="B1364" s="309" t="s">
        <v>194</v>
      </c>
      <c r="C1364" s="233" t="s">
        <v>27</v>
      </c>
      <c r="D1364" s="285"/>
      <c r="E1364" s="586">
        <v>2.7</v>
      </c>
      <c r="F1364" s="80">
        <v>6151</v>
      </c>
      <c r="G1364" s="132">
        <f t="shared" si="477"/>
        <v>16607.7</v>
      </c>
      <c r="H1364" s="219"/>
      <c r="I1364" s="219"/>
      <c r="J1364" s="79"/>
      <c r="K1364" s="80"/>
      <c r="L1364" s="132"/>
      <c r="M1364" s="79">
        <v>273</v>
      </c>
      <c r="N1364" s="219">
        <v>44183</v>
      </c>
      <c r="O1364" s="355">
        <f t="shared" si="478"/>
        <v>468</v>
      </c>
      <c r="P1364" s="132">
        <f t="shared" si="479"/>
        <v>1263.6000000000001</v>
      </c>
      <c r="Q1364" s="358"/>
      <c r="R1364" s="359"/>
      <c r="S1364" s="359"/>
      <c r="T1364" s="359"/>
      <c r="U1364" s="359"/>
      <c r="V1364" s="359"/>
      <c r="W1364" s="80">
        <v>5683</v>
      </c>
      <c r="X1364" s="132">
        <f t="shared" si="480"/>
        <v>15344.1</v>
      </c>
      <c r="Y1364" s="37">
        <f t="shared" si="481"/>
        <v>0</v>
      </c>
    </row>
    <row r="1365" spans="1:25" s="36" customFormat="1" ht="25.5" customHeight="1">
      <c r="A1365" s="355">
        <v>8</v>
      </c>
      <c r="B1365" s="309" t="s">
        <v>195</v>
      </c>
      <c r="C1365" s="233" t="s">
        <v>27</v>
      </c>
      <c r="D1365" s="285"/>
      <c r="E1365" s="586">
        <v>2.94</v>
      </c>
      <c r="F1365" s="80">
        <v>881</v>
      </c>
      <c r="G1365" s="132">
        <f t="shared" si="477"/>
        <v>2590.14</v>
      </c>
      <c r="H1365" s="219"/>
      <c r="I1365" s="219"/>
      <c r="J1365" s="79"/>
      <c r="K1365" s="80"/>
      <c r="L1365" s="132"/>
      <c r="M1365" s="79">
        <v>273</v>
      </c>
      <c r="N1365" s="219">
        <v>44183</v>
      </c>
      <c r="O1365" s="355">
        <f t="shared" si="478"/>
        <v>280</v>
      </c>
      <c r="P1365" s="132">
        <f t="shared" si="479"/>
        <v>823.19999999999993</v>
      </c>
      <c r="Q1365" s="358"/>
      <c r="R1365" s="359"/>
      <c r="S1365" s="359"/>
      <c r="T1365" s="359"/>
      <c r="U1365" s="359"/>
      <c r="V1365" s="359"/>
      <c r="W1365" s="80">
        <v>601</v>
      </c>
      <c r="X1365" s="132">
        <f t="shared" si="480"/>
        <v>1766.94</v>
      </c>
      <c r="Y1365" s="37">
        <f t="shared" si="481"/>
        <v>0</v>
      </c>
    </row>
    <row r="1366" spans="1:25" s="36" customFormat="1" ht="25.5" customHeight="1">
      <c r="A1366" s="355">
        <v>9</v>
      </c>
      <c r="B1366" s="584" t="s">
        <v>339</v>
      </c>
      <c r="C1366" s="585" t="s">
        <v>27</v>
      </c>
      <c r="D1366" s="285"/>
      <c r="E1366" s="586">
        <v>10.7</v>
      </c>
      <c r="F1366" s="80">
        <v>801</v>
      </c>
      <c r="G1366" s="132">
        <f t="shared" si="477"/>
        <v>8570.6999999999989</v>
      </c>
      <c r="H1366" s="219"/>
      <c r="I1366" s="219"/>
      <c r="J1366" s="79"/>
      <c r="K1366" s="80"/>
      <c r="L1366" s="132"/>
      <c r="M1366" s="79">
        <v>931</v>
      </c>
      <c r="N1366" s="219">
        <v>44084</v>
      </c>
      <c r="O1366" s="355">
        <f t="shared" si="478"/>
        <v>183</v>
      </c>
      <c r="P1366" s="132">
        <f t="shared" si="479"/>
        <v>1958.1</v>
      </c>
      <c r="Q1366" s="589"/>
      <c r="R1366" s="590"/>
      <c r="S1366" s="590"/>
      <c r="T1366" s="590"/>
      <c r="U1366" s="590"/>
      <c r="V1366" s="590"/>
      <c r="W1366" s="80">
        <v>618</v>
      </c>
      <c r="X1366" s="132">
        <f t="shared" si="480"/>
        <v>6612.5999999999995</v>
      </c>
      <c r="Y1366" s="37">
        <f t="shared" si="481"/>
        <v>0</v>
      </c>
    </row>
    <row r="1367" spans="1:25" s="36" customFormat="1" ht="25.5" customHeight="1">
      <c r="A1367" s="355">
        <v>10</v>
      </c>
      <c r="B1367" s="584" t="s">
        <v>339</v>
      </c>
      <c r="C1367" s="585" t="s">
        <v>27</v>
      </c>
      <c r="D1367" s="285"/>
      <c r="E1367" s="586">
        <v>6.42</v>
      </c>
      <c r="F1367" s="80">
        <v>921</v>
      </c>
      <c r="G1367" s="132">
        <f t="shared" si="477"/>
        <v>5912.82</v>
      </c>
      <c r="H1367" s="219"/>
      <c r="I1367" s="219"/>
      <c r="J1367" s="79"/>
      <c r="K1367" s="80"/>
      <c r="L1367" s="132"/>
      <c r="M1367" s="79">
        <v>931</v>
      </c>
      <c r="N1367" s="219">
        <v>44084</v>
      </c>
      <c r="O1367" s="355">
        <f t="shared" si="478"/>
        <v>90</v>
      </c>
      <c r="P1367" s="132">
        <f t="shared" si="479"/>
        <v>577.79999999999995</v>
      </c>
      <c r="Q1367" s="589"/>
      <c r="R1367" s="590"/>
      <c r="S1367" s="590"/>
      <c r="T1367" s="590"/>
      <c r="U1367" s="590"/>
      <c r="V1367" s="590"/>
      <c r="W1367" s="80">
        <v>831</v>
      </c>
      <c r="X1367" s="132">
        <f t="shared" si="480"/>
        <v>5335.0199999999995</v>
      </c>
      <c r="Y1367" s="37">
        <f t="shared" si="481"/>
        <v>0</v>
      </c>
    </row>
    <row r="1368" spans="1:25" s="30" customFormat="1" ht="30" customHeight="1">
      <c r="A1368" s="355">
        <v>11</v>
      </c>
      <c r="B1368" s="584" t="s">
        <v>339</v>
      </c>
      <c r="C1368" s="585" t="s">
        <v>27</v>
      </c>
      <c r="D1368" s="285"/>
      <c r="E1368" s="586">
        <v>6.42</v>
      </c>
      <c r="F1368" s="80">
        <v>1641</v>
      </c>
      <c r="G1368" s="132">
        <f t="shared" si="477"/>
        <v>10535.22</v>
      </c>
      <c r="H1368" s="219"/>
      <c r="I1368" s="219"/>
      <c r="J1368" s="79"/>
      <c r="K1368" s="80"/>
      <c r="L1368" s="132"/>
      <c r="M1368" s="79">
        <v>931</v>
      </c>
      <c r="N1368" s="219">
        <v>44084</v>
      </c>
      <c r="O1368" s="355">
        <f t="shared" si="478"/>
        <v>390</v>
      </c>
      <c r="P1368" s="132">
        <f t="shared" si="479"/>
        <v>2503.8000000000002</v>
      </c>
      <c r="Q1368" s="589"/>
      <c r="R1368" s="590"/>
      <c r="S1368" s="590"/>
      <c r="T1368" s="590"/>
      <c r="U1368" s="590"/>
      <c r="V1368" s="590"/>
      <c r="W1368" s="80">
        <v>1251</v>
      </c>
      <c r="X1368" s="132">
        <f t="shared" si="480"/>
        <v>8031.42</v>
      </c>
      <c r="Y1368" s="37">
        <f t="shared" si="481"/>
        <v>0</v>
      </c>
    </row>
    <row r="1369" spans="1:25" s="30" customFormat="1" ht="30" customHeight="1">
      <c r="A1369" s="573"/>
      <c r="B1369" s="167" t="s">
        <v>33</v>
      </c>
      <c r="C1369" s="141"/>
      <c r="D1369" s="679"/>
      <c r="E1369" s="680"/>
      <c r="F1369" s="573"/>
      <c r="G1369" s="581">
        <f>SUM(G1358:G1368)</f>
        <v>83785.48000000001</v>
      </c>
      <c r="H1369" s="582"/>
      <c r="I1369" s="582"/>
      <c r="J1369" s="573"/>
      <c r="K1369" s="359"/>
      <c r="L1369" s="581">
        <f>SUM(L1358:L1368)</f>
        <v>0</v>
      </c>
      <c r="M1369" s="359"/>
      <c r="N1369" s="582"/>
      <c r="O1369" s="573"/>
      <c r="P1369" s="581">
        <f>SUM(P1358:P1368)</f>
        <v>17871.480000000003</v>
      </c>
      <c r="Q1369" s="358"/>
      <c r="R1369" s="359"/>
      <c r="S1369" s="359"/>
      <c r="T1369" s="359"/>
      <c r="U1369" s="359"/>
      <c r="V1369" s="359"/>
      <c r="W1369" s="573"/>
      <c r="X1369" s="581">
        <f>SUM(X1358:X1368)</f>
        <v>65914</v>
      </c>
      <c r="Y1369" s="37">
        <f t="shared" si="481"/>
        <v>0</v>
      </c>
    </row>
    <row r="1370" spans="1:25" s="36" customFormat="1" ht="40.5" customHeight="1">
      <c r="A1370" s="737" t="s">
        <v>1011</v>
      </c>
      <c r="B1370" s="738"/>
      <c r="C1370" s="738"/>
      <c r="D1370" s="738"/>
      <c r="E1370" s="738"/>
      <c r="F1370" s="738"/>
      <c r="G1370" s="738"/>
      <c r="H1370" s="738"/>
      <c r="I1370" s="738"/>
      <c r="J1370" s="738"/>
      <c r="K1370" s="738"/>
      <c r="L1370" s="738"/>
      <c r="M1370" s="738"/>
      <c r="N1370" s="738"/>
      <c r="O1370" s="738"/>
      <c r="P1370" s="738"/>
      <c r="Q1370" s="738"/>
      <c r="R1370" s="738"/>
      <c r="S1370" s="738"/>
      <c r="T1370" s="738"/>
      <c r="U1370" s="738"/>
      <c r="V1370" s="738"/>
      <c r="W1370" s="738"/>
      <c r="X1370" s="739"/>
      <c r="Y1370" s="37">
        <f t="shared" si="481"/>
        <v>0</v>
      </c>
    </row>
    <row r="1371" spans="1:25" s="36" customFormat="1" ht="40.5" customHeight="1">
      <c r="A1371" s="128">
        <v>1</v>
      </c>
      <c r="B1371" s="281" t="s">
        <v>931</v>
      </c>
      <c r="C1371" s="360" t="s">
        <v>38</v>
      </c>
      <c r="D1371" s="285"/>
      <c r="E1371" s="361">
        <v>36.299999999999997</v>
      </c>
      <c r="F1371" s="355">
        <v>14110</v>
      </c>
      <c r="G1371" s="132">
        <f t="shared" ref="G1371" si="482">F1371*E1371</f>
        <v>512192.99999999994</v>
      </c>
      <c r="H1371" s="219" t="s">
        <v>468</v>
      </c>
      <c r="I1371" s="235"/>
      <c r="J1371" s="285"/>
      <c r="K1371" s="237"/>
      <c r="L1371" s="132"/>
      <c r="M1371" s="356" t="s">
        <v>469</v>
      </c>
      <c r="N1371" s="357" t="s">
        <v>470</v>
      </c>
      <c r="O1371" s="112">
        <f t="shared" ref="O1371" si="483">F1371+K1371-W1371</f>
        <v>960</v>
      </c>
      <c r="P1371" s="113">
        <f t="shared" ref="P1371" si="484">O1371*E1371</f>
        <v>34848</v>
      </c>
      <c r="Q1371" s="358"/>
      <c r="R1371" s="359"/>
      <c r="S1371" s="359"/>
      <c r="T1371" s="359"/>
      <c r="U1371" s="359"/>
      <c r="V1371" s="359"/>
      <c r="W1371" s="355">
        <v>13150</v>
      </c>
      <c r="X1371" s="113">
        <f t="shared" ref="X1371:X1374" si="485">W1371*E1371</f>
        <v>477344.99999999994</v>
      </c>
      <c r="Y1371" s="37"/>
    </row>
    <row r="1372" spans="1:25" s="36" customFormat="1" ht="40.5" customHeight="1">
      <c r="A1372" s="355">
        <v>2</v>
      </c>
      <c r="B1372" s="681" t="s">
        <v>1209</v>
      </c>
      <c r="C1372" s="80" t="s">
        <v>38</v>
      </c>
      <c r="D1372" s="81"/>
      <c r="E1372" s="81">
        <v>36.299999999999997</v>
      </c>
      <c r="F1372" s="79">
        <v>9000</v>
      </c>
      <c r="G1372" s="81">
        <f>E1372*F1372</f>
        <v>326700</v>
      </c>
      <c r="H1372" s="682" t="s">
        <v>1803</v>
      </c>
      <c r="I1372" s="219">
        <v>44329</v>
      </c>
      <c r="J1372" s="285" t="s">
        <v>1804</v>
      </c>
      <c r="K1372" s="79">
        <v>9000</v>
      </c>
      <c r="L1372" s="81"/>
      <c r="M1372" s="79">
        <v>478</v>
      </c>
      <c r="N1372" s="577">
        <v>44313</v>
      </c>
      <c r="O1372" s="112">
        <v>0</v>
      </c>
      <c r="P1372" s="113">
        <f t="shared" ref="P1372" si="486">O1372*E1372</f>
        <v>0</v>
      </c>
      <c r="Q1372" s="358"/>
      <c r="R1372" s="359"/>
      <c r="S1372" s="359"/>
      <c r="T1372" s="359"/>
      <c r="U1372" s="359"/>
      <c r="V1372" s="359"/>
      <c r="W1372" s="355">
        <v>9000</v>
      </c>
      <c r="X1372" s="113">
        <f t="shared" si="485"/>
        <v>326700</v>
      </c>
      <c r="Y1372" s="37"/>
    </row>
    <row r="1373" spans="1:25" s="36" customFormat="1" ht="40.5" customHeight="1">
      <c r="A1373" s="128">
        <v>3</v>
      </c>
      <c r="B1373" s="681" t="s">
        <v>1805</v>
      </c>
      <c r="C1373" s="80" t="s">
        <v>29</v>
      </c>
      <c r="D1373" s="81"/>
      <c r="E1373" s="81">
        <v>69.44</v>
      </c>
      <c r="F1373" s="683">
        <v>2050</v>
      </c>
      <c r="G1373" s="81">
        <f>E1373*F1373</f>
        <v>142352</v>
      </c>
      <c r="H1373" s="682"/>
      <c r="I1373" s="219">
        <v>44322</v>
      </c>
      <c r="J1373" s="166" t="s">
        <v>1806</v>
      </c>
      <c r="K1373" s="683">
        <v>2100</v>
      </c>
      <c r="L1373" s="81"/>
      <c r="M1373" s="79">
        <v>505</v>
      </c>
      <c r="N1373" s="577">
        <v>44316</v>
      </c>
      <c r="O1373" s="112">
        <v>457</v>
      </c>
      <c r="P1373" s="113">
        <f t="shared" ref="P1373" si="487">O1373*E1373</f>
        <v>31734.079999999998</v>
      </c>
      <c r="Q1373" s="358"/>
      <c r="R1373" s="359"/>
      <c r="S1373" s="359"/>
      <c r="T1373" s="359"/>
      <c r="U1373" s="359"/>
      <c r="V1373" s="359"/>
      <c r="W1373" s="355">
        <v>1593</v>
      </c>
      <c r="X1373" s="113">
        <f t="shared" si="485"/>
        <v>110617.92</v>
      </c>
      <c r="Y1373" s="37">
        <f t="shared" si="481"/>
        <v>0</v>
      </c>
    </row>
    <row r="1374" spans="1:25" s="30" customFormat="1" ht="21.75" customHeight="1">
      <c r="A1374" s="355">
        <v>4</v>
      </c>
      <c r="B1374" s="309" t="s">
        <v>1289</v>
      </c>
      <c r="C1374" s="80" t="s">
        <v>38</v>
      </c>
      <c r="D1374" s="81" t="s">
        <v>1290</v>
      </c>
      <c r="E1374" s="81">
        <v>1.65</v>
      </c>
      <c r="F1374" s="355">
        <v>183300</v>
      </c>
      <c r="G1374" s="81">
        <f>E1374*F1374</f>
        <v>302445</v>
      </c>
      <c r="H1374" s="235" t="s">
        <v>1291</v>
      </c>
      <c r="I1374" s="219">
        <v>44187</v>
      </c>
      <c r="J1374" s="166" t="s">
        <v>1292</v>
      </c>
      <c r="K1374" s="683">
        <v>0</v>
      </c>
      <c r="L1374" s="81">
        <v>0</v>
      </c>
      <c r="M1374" s="79">
        <v>1445</v>
      </c>
      <c r="N1374" s="219">
        <v>44188</v>
      </c>
      <c r="O1374" s="112">
        <f t="shared" ref="O1374" si="488">F1374+K1374-W1374</f>
        <v>18700</v>
      </c>
      <c r="P1374" s="113">
        <f t="shared" ref="P1374" si="489">O1374*E1374</f>
        <v>30855</v>
      </c>
      <c r="Q1374" s="358"/>
      <c r="R1374" s="359"/>
      <c r="S1374" s="359"/>
      <c r="T1374" s="359"/>
      <c r="U1374" s="359"/>
      <c r="V1374" s="359"/>
      <c r="W1374" s="355">
        <v>164600</v>
      </c>
      <c r="X1374" s="113">
        <f t="shared" si="485"/>
        <v>271590</v>
      </c>
      <c r="Y1374" s="37">
        <f t="shared" si="481"/>
        <v>0</v>
      </c>
    </row>
    <row r="1375" spans="1:25" s="30" customFormat="1" ht="17.25" customHeight="1">
      <c r="A1375" s="355"/>
      <c r="B1375" s="167" t="s">
        <v>33</v>
      </c>
      <c r="C1375" s="573"/>
      <c r="D1375" s="573"/>
      <c r="E1375" s="581"/>
      <c r="F1375" s="573"/>
      <c r="G1375" s="581">
        <f>SUM(G1371:G1374)</f>
        <v>1283690</v>
      </c>
      <c r="H1375" s="582"/>
      <c r="I1375" s="582"/>
      <c r="J1375" s="573"/>
      <c r="K1375" s="583"/>
      <c r="L1375" s="581">
        <f>SUM(L1371:L1374)</f>
        <v>0</v>
      </c>
      <c r="M1375" s="359"/>
      <c r="N1375" s="582"/>
      <c r="O1375" s="573"/>
      <c r="P1375" s="581">
        <f>SUM(P1371:P1374)</f>
        <v>97437.08</v>
      </c>
      <c r="Q1375" s="358"/>
      <c r="R1375" s="359"/>
      <c r="S1375" s="359"/>
      <c r="T1375" s="359"/>
      <c r="U1375" s="359"/>
      <c r="V1375" s="359"/>
      <c r="W1375" s="573"/>
      <c r="X1375" s="581">
        <f>SUM(X1371:X1374)</f>
        <v>1186252.92</v>
      </c>
      <c r="Y1375" s="37">
        <f t="shared" si="481"/>
        <v>0</v>
      </c>
    </row>
    <row r="1376" spans="1:25" s="36" customFormat="1" ht="26.25" customHeight="1">
      <c r="A1376" s="737" t="s">
        <v>54</v>
      </c>
      <c r="B1376" s="738"/>
      <c r="C1376" s="738"/>
      <c r="D1376" s="738"/>
      <c r="E1376" s="738"/>
      <c r="F1376" s="738"/>
      <c r="G1376" s="738"/>
      <c r="H1376" s="738"/>
      <c r="I1376" s="738"/>
      <c r="J1376" s="738"/>
      <c r="K1376" s="738"/>
      <c r="L1376" s="738"/>
      <c r="M1376" s="738"/>
      <c r="N1376" s="738"/>
      <c r="O1376" s="738"/>
      <c r="P1376" s="738"/>
      <c r="Q1376" s="738"/>
      <c r="R1376" s="738"/>
      <c r="S1376" s="738"/>
      <c r="T1376" s="738"/>
      <c r="U1376" s="738"/>
      <c r="V1376" s="738"/>
      <c r="W1376" s="738"/>
      <c r="X1376" s="739"/>
      <c r="Y1376" s="37">
        <f t="shared" si="481"/>
        <v>0</v>
      </c>
    </row>
    <row r="1377" spans="1:25" s="36" customFormat="1" ht="26.25" customHeight="1">
      <c r="A1377" s="355">
        <v>1</v>
      </c>
      <c r="B1377" s="309" t="s">
        <v>339</v>
      </c>
      <c r="C1377" s="233" t="s">
        <v>27</v>
      </c>
      <c r="D1377" s="285"/>
      <c r="E1377" s="586">
        <v>6.42</v>
      </c>
      <c r="F1377" s="80">
        <v>90</v>
      </c>
      <c r="G1377" s="132">
        <f t="shared" ref="G1377:G1388" si="490">F1377*E1377</f>
        <v>577.79999999999995</v>
      </c>
      <c r="H1377" s="219">
        <v>45299</v>
      </c>
      <c r="I1377" s="219"/>
      <c r="J1377" s="79"/>
      <c r="K1377" s="80"/>
      <c r="L1377" s="132"/>
      <c r="M1377" s="79">
        <v>931</v>
      </c>
      <c r="N1377" s="219">
        <v>44084</v>
      </c>
      <c r="O1377" s="355">
        <f t="shared" ref="O1377:O1388" si="491">F1377+K1377-W1377</f>
        <v>90</v>
      </c>
      <c r="P1377" s="132">
        <f t="shared" ref="P1377:P1388" si="492">O1377*E1377</f>
        <v>577.79999999999995</v>
      </c>
      <c r="Q1377" s="358"/>
      <c r="R1377" s="359"/>
      <c r="S1377" s="359"/>
      <c r="T1377" s="359"/>
      <c r="U1377" s="359"/>
      <c r="V1377" s="359"/>
      <c r="W1377" s="80">
        <v>0</v>
      </c>
      <c r="X1377" s="132">
        <f t="shared" ref="X1377:X1388" si="493">W1377*E1377</f>
        <v>0</v>
      </c>
      <c r="Y1377" s="37">
        <f t="shared" si="481"/>
        <v>0</v>
      </c>
    </row>
    <row r="1378" spans="1:25" s="36" customFormat="1" ht="26.25" customHeight="1">
      <c r="A1378" s="355">
        <v>2</v>
      </c>
      <c r="B1378" s="309" t="s">
        <v>197</v>
      </c>
      <c r="C1378" s="233" t="s">
        <v>27</v>
      </c>
      <c r="D1378" s="285"/>
      <c r="E1378" s="586">
        <v>7.49</v>
      </c>
      <c r="F1378" s="355">
        <v>3750</v>
      </c>
      <c r="G1378" s="132">
        <f t="shared" ref="G1378:G1381" si="494">F1378*E1378</f>
        <v>28087.5</v>
      </c>
      <c r="H1378" s="219">
        <v>45526</v>
      </c>
      <c r="I1378" s="219"/>
      <c r="J1378" s="79"/>
      <c r="K1378" s="80"/>
      <c r="L1378" s="132"/>
      <c r="M1378" s="79">
        <v>931</v>
      </c>
      <c r="N1378" s="219">
        <v>44084</v>
      </c>
      <c r="O1378" s="355">
        <f t="shared" ref="O1378:O1381" si="495">F1378+K1378-W1378</f>
        <v>2250</v>
      </c>
      <c r="P1378" s="132">
        <f t="shared" ref="P1378:P1381" si="496">O1378*E1378</f>
        <v>16852.5</v>
      </c>
      <c r="Q1378" s="358"/>
      <c r="R1378" s="359"/>
      <c r="S1378" s="359"/>
      <c r="T1378" s="359"/>
      <c r="U1378" s="359"/>
      <c r="V1378" s="359"/>
      <c r="W1378" s="355">
        <v>1500</v>
      </c>
      <c r="X1378" s="132">
        <f t="shared" ref="X1378:X1381" si="497">W1378*E1378</f>
        <v>11235</v>
      </c>
      <c r="Y1378" s="37">
        <f t="shared" si="481"/>
        <v>0</v>
      </c>
    </row>
    <row r="1379" spans="1:25" s="36" customFormat="1" ht="26.25" customHeight="1">
      <c r="A1379" s="355">
        <v>3</v>
      </c>
      <c r="B1379" s="309" t="s">
        <v>339</v>
      </c>
      <c r="C1379" s="233" t="s">
        <v>27</v>
      </c>
      <c r="D1379" s="285"/>
      <c r="E1379" s="586">
        <v>10.7</v>
      </c>
      <c r="F1379" s="355">
        <v>920</v>
      </c>
      <c r="G1379" s="132">
        <f t="shared" si="494"/>
        <v>9844</v>
      </c>
      <c r="H1379" s="219">
        <v>45516</v>
      </c>
      <c r="I1379" s="219"/>
      <c r="J1379" s="79"/>
      <c r="K1379" s="80"/>
      <c r="L1379" s="132"/>
      <c r="M1379" s="79">
        <v>931</v>
      </c>
      <c r="N1379" s="219">
        <v>44084</v>
      </c>
      <c r="O1379" s="355">
        <f t="shared" si="495"/>
        <v>360</v>
      </c>
      <c r="P1379" s="132">
        <f t="shared" si="496"/>
        <v>3851.9999999999995</v>
      </c>
      <c r="Q1379" s="358"/>
      <c r="R1379" s="359"/>
      <c r="S1379" s="359"/>
      <c r="T1379" s="359"/>
      <c r="U1379" s="359"/>
      <c r="V1379" s="359"/>
      <c r="W1379" s="355">
        <v>560</v>
      </c>
      <c r="X1379" s="132">
        <f t="shared" si="497"/>
        <v>5992</v>
      </c>
      <c r="Y1379" s="37">
        <f t="shared" si="481"/>
        <v>0</v>
      </c>
    </row>
    <row r="1380" spans="1:25" s="36" customFormat="1" ht="26.25" customHeight="1">
      <c r="A1380" s="355">
        <v>4</v>
      </c>
      <c r="B1380" s="309" t="s">
        <v>194</v>
      </c>
      <c r="C1380" s="233" t="s">
        <v>27</v>
      </c>
      <c r="D1380" s="285"/>
      <c r="E1380" s="586">
        <v>2.7</v>
      </c>
      <c r="F1380" s="80">
        <v>15456</v>
      </c>
      <c r="G1380" s="132">
        <f t="shared" si="494"/>
        <v>41731.200000000004</v>
      </c>
      <c r="H1380" s="219"/>
      <c r="I1380" s="219"/>
      <c r="J1380" s="79"/>
      <c r="K1380" s="80"/>
      <c r="L1380" s="132"/>
      <c r="M1380" s="79">
        <v>273</v>
      </c>
      <c r="N1380" s="219">
        <v>44183</v>
      </c>
      <c r="O1380" s="355">
        <f t="shared" si="495"/>
        <v>630</v>
      </c>
      <c r="P1380" s="132">
        <f t="shared" si="496"/>
        <v>1701</v>
      </c>
      <c r="Q1380" s="358"/>
      <c r="R1380" s="359"/>
      <c r="S1380" s="359"/>
      <c r="T1380" s="359"/>
      <c r="U1380" s="359"/>
      <c r="V1380" s="359"/>
      <c r="W1380" s="80">
        <v>14826</v>
      </c>
      <c r="X1380" s="132">
        <f t="shared" si="497"/>
        <v>40030.200000000004</v>
      </c>
      <c r="Y1380" s="37">
        <f t="shared" si="481"/>
        <v>0</v>
      </c>
    </row>
    <row r="1381" spans="1:25" s="36" customFormat="1" ht="36.75" customHeight="1">
      <c r="A1381" s="355">
        <v>5</v>
      </c>
      <c r="B1381" s="309" t="s">
        <v>195</v>
      </c>
      <c r="C1381" s="233" t="s">
        <v>27</v>
      </c>
      <c r="D1381" s="285"/>
      <c r="E1381" s="586">
        <v>2.94</v>
      </c>
      <c r="F1381" s="80">
        <v>1216</v>
      </c>
      <c r="G1381" s="132">
        <f t="shared" si="494"/>
        <v>3575.04</v>
      </c>
      <c r="H1381" s="219"/>
      <c r="I1381" s="219"/>
      <c r="J1381" s="79"/>
      <c r="K1381" s="80"/>
      <c r="L1381" s="132"/>
      <c r="M1381" s="79">
        <v>273</v>
      </c>
      <c r="N1381" s="219">
        <v>44183</v>
      </c>
      <c r="O1381" s="355">
        <f t="shared" si="495"/>
        <v>950</v>
      </c>
      <c r="P1381" s="132">
        <f t="shared" si="496"/>
        <v>2793</v>
      </c>
      <c r="Q1381" s="358"/>
      <c r="R1381" s="359"/>
      <c r="S1381" s="359"/>
      <c r="T1381" s="359"/>
      <c r="U1381" s="359"/>
      <c r="V1381" s="359"/>
      <c r="W1381" s="80">
        <v>266</v>
      </c>
      <c r="X1381" s="132">
        <f t="shared" si="497"/>
        <v>782.04</v>
      </c>
      <c r="Y1381" s="37">
        <f t="shared" si="481"/>
        <v>0</v>
      </c>
    </row>
    <row r="1382" spans="1:25" s="36" customFormat="1" ht="51" customHeight="1">
      <c r="A1382" s="355">
        <v>6</v>
      </c>
      <c r="B1382" s="175" t="s">
        <v>198</v>
      </c>
      <c r="C1382" s="79" t="s">
        <v>0</v>
      </c>
      <c r="D1382" s="285"/>
      <c r="E1382" s="307">
        <v>0.01</v>
      </c>
      <c r="F1382" s="355">
        <v>28</v>
      </c>
      <c r="G1382" s="132">
        <f t="shared" si="490"/>
        <v>0.28000000000000003</v>
      </c>
      <c r="H1382" s="219"/>
      <c r="I1382" s="219"/>
      <c r="J1382" s="79"/>
      <c r="K1382" s="80"/>
      <c r="L1382" s="132"/>
      <c r="M1382" s="356">
        <v>1435</v>
      </c>
      <c r="N1382" s="357">
        <v>43812</v>
      </c>
      <c r="O1382" s="355">
        <f t="shared" si="491"/>
        <v>0</v>
      </c>
      <c r="P1382" s="132">
        <f t="shared" si="492"/>
        <v>0</v>
      </c>
      <c r="Q1382" s="358"/>
      <c r="R1382" s="359"/>
      <c r="S1382" s="359"/>
      <c r="T1382" s="359"/>
      <c r="U1382" s="359"/>
      <c r="V1382" s="359"/>
      <c r="W1382" s="355">
        <v>28</v>
      </c>
      <c r="X1382" s="132">
        <f t="shared" si="493"/>
        <v>0.28000000000000003</v>
      </c>
      <c r="Y1382" s="37">
        <f t="shared" si="481"/>
        <v>0</v>
      </c>
    </row>
    <row r="1383" spans="1:25" s="36" customFormat="1" ht="48" customHeight="1">
      <c r="A1383" s="355">
        <v>7</v>
      </c>
      <c r="B1383" s="175" t="s">
        <v>350</v>
      </c>
      <c r="C1383" s="79" t="s">
        <v>103</v>
      </c>
      <c r="D1383" s="285" t="s">
        <v>1219</v>
      </c>
      <c r="E1383" s="307">
        <v>55.64</v>
      </c>
      <c r="F1383" s="355">
        <v>2850</v>
      </c>
      <c r="G1383" s="132">
        <f t="shared" si="490"/>
        <v>158574</v>
      </c>
      <c r="H1383" s="219">
        <v>44621</v>
      </c>
      <c r="I1383" s="219"/>
      <c r="J1383" s="79"/>
      <c r="K1383" s="80"/>
      <c r="L1383" s="132"/>
      <c r="M1383" s="356">
        <v>1428</v>
      </c>
      <c r="N1383" s="357">
        <v>44183</v>
      </c>
      <c r="O1383" s="355">
        <f t="shared" si="491"/>
        <v>0</v>
      </c>
      <c r="P1383" s="132">
        <f t="shared" si="492"/>
        <v>0</v>
      </c>
      <c r="Q1383" s="358"/>
      <c r="R1383" s="359"/>
      <c r="S1383" s="359"/>
      <c r="T1383" s="359"/>
      <c r="U1383" s="359"/>
      <c r="V1383" s="359"/>
      <c r="W1383" s="355">
        <v>2850</v>
      </c>
      <c r="X1383" s="593">
        <f t="shared" si="493"/>
        <v>158574</v>
      </c>
      <c r="Y1383" s="37">
        <f t="shared" si="481"/>
        <v>0</v>
      </c>
    </row>
    <row r="1384" spans="1:25" s="36" customFormat="1" ht="52.5" customHeight="1">
      <c r="A1384" s="355">
        <v>8</v>
      </c>
      <c r="B1384" s="175" t="s">
        <v>350</v>
      </c>
      <c r="C1384" s="79" t="s">
        <v>103</v>
      </c>
      <c r="D1384" s="285" t="s">
        <v>1219</v>
      </c>
      <c r="E1384" s="307">
        <v>42.5</v>
      </c>
      <c r="F1384" s="355">
        <v>3150</v>
      </c>
      <c r="G1384" s="132">
        <f t="shared" si="490"/>
        <v>133875</v>
      </c>
      <c r="H1384" s="219">
        <v>44621</v>
      </c>
      <c r="I1384" s="219"/>
      <c r="J1384" s="79"/>
      <c r="K1384" s="80"/>
      <c r="L1384" s="132"/>
      <c r="M1384" s="356">
        <v>1004</v>
      </c>
      <c r="N1384" s="357">
        <v>44098</v>
      </c>
      <c r="O1384" s="355">
        <f t="shared" si="491"/>
        <v>630</v>
      </c>
      <c r="P1384" s="132">
        <f t="shared" si="492"/>
        <v>26775</v>
      </c>
      <c r="Q1384" s="358"/>
      <c r="R1384" s="359"/>
      <c r="S1384" s="359"/>
      <c r="T1384" s="359"/>
      <c r="U1384" s="359"/>
      <c r="V1384" s="359"/>
      <c r="W1384" s="355">
        <v>2520</v>
      </c>
      <c r="X1384" s="593">
        <f t="shared" si="493"/>
        <v>107100</v>
      </c>
      <c r="Y1384" s="37">
        <f t="shared" si="481"/>
        <v>0</v>
      </c>
    </row>
    <row r="1385" spans="1:25" s="36" customFormat="1" ht="89.25" customHeight="1">
      <c r="A1385" s="355">
        <v>9</v>
      </c>
      <c r="B1385" s="175" t="s">
        <v>457</v>
      </c>
      <c r="C1385" s="79" t="s">
        <v>458</v>
      </c>
      <c r="D1385" s="285" t="s">
        <v>459</v>
      </c>
      <c r="E1385" s="307" t="s">
        <v>460</v>
      </c>
      <c r="F1385" s="128">
        <v>232</v>
      </c>
      <c r="G1385" s="132">
        <f t="shared" si="490"/>
        <v>198095.52</v>
      </c>
      <c r="H1385" s="219" t="s">
        <v>461</v>
      </c>
      <c r="I1385" s="235"/>
      <c r="J1385" s="285"/>
      <c r="K1385" s="237"/>
      <c r="L1385" s="132"/>
      <c r="M1385" s="356" t="s">
        <v>462</v>
      </c>
      <c r="N1385" s="357" t="s">
        <v>463</v>
      </c>
      <c r="O1385" s="112">
        <f t="shared" si="491"/>
        <v>95</v>
      </c>
      <c r="P1385" s="602">
        <f t="shared" si="492"/>
        <v>81116.7</v>
      </c>
      <c r="Q1385" s="114"/>
      <c r="R1385" s="115"/>
      <c r="S1385" s="115"/>
      <c r="T1385" s="115"/>
      <c r="U1385" s="115"/>
      <c r="V1385" s="115"/>
      <c r="W1385" s="128">
        <v>137</v>
      </c>
      <c r="X1385" s="113">
        <f t="shared" si="493"/>
        <v>116978.82</v>
      </c>
      <c r="Y1385" s="37">
        <f t="shared" si="481"/>
        <v>0</v>
      </c>
    </row>
    <row r="1386" spans="1:25" s="36" customFormat="1" ht="94.5" customHeight="1">
      <c r="A1386" s="355">
        <v>10</v>
      </c>
      <c r="B1386" s="175" t="s">
        <v>464</v>
      </c>
      <c r="C1386" s="79" t="s">
        <v>465</v>
      </c>
      <c r="D1386" s="285" t="s">
        <v>466</v>
      </c>
      <c r="E1386" s="307" t="s">
        <v>467</v>
      </c>
      <c r="F1386" s="128">
        <v>80</v>
      </c>
      <c r="G1386" s="132">
        <f t="shared" si="490"/>
        <v>12628</v>
      </c>
      <c r="H1386" s="219" t="s">
        <v>468</v>
      </c>
      <c r="I1386" s="235"/>
      <c r="J1386" s="285"/>
      <c r="K1386" s="237"/>
      <c r="L1386" s="132"/>
      <c r="M1386" s="356" t="s">
        <v>469</v>
      </c>
      <c r="N1386" s="357" t="s">
        <v>470</v>
      </c>
      <c r="O1386" s="112">
        <f t="shared" si="491"/>
        <v>14</v>
      </c>
      <c r="P1386" s="602">
        <f t="shared" si="492"/>
        <v>2209.9</v>
      </c>
      <c r="Q1386" s="114"/>
      <c r="R1386" s="115"/>
      <c r="S1386" s="115"/>
      <c r="T1386" s="115"/>
      <c r="U1386" s="115"/>
      <c r="V1386" s="115"/>
      <c r="W1386" s="128">
        <v>66</v>
      </c>
      <c r="X1386" s="113">
        <f t="shared" si="493"/>
        <v>10418.1</v>
      </c>
      <c r="Y1386" s="37">
        <f t="shared" si="481"/>
        <v>0</v>
      </c>
    </row>
    <row r="1387" spans="1:25" s="36" customFormat="1" ht="36.75" customHeight="1">
      <c r="A1387" s="355">
        <v>11</v>
      </c>
      <c r="B1387" s="175" t="s">
        <v>8</v>
      </c>
      <c r="C1387" s="79" t="s">
        <v>29</v>
      </c>
      <c r="D1387" s="285"/>
      <c r="E1387" s="307">
        <v>7.21</v>
      </c>
      <c r="F1387" s="355">
        <v>278</v>
      </c>
      <c r="G1387" s="132">
        <f t="shared" si="490"/>
        <v>2004.3799999999999</v>
      </c>
      <c r="H1387" s="235">
        <v>44440</v>
      </c>
      <c r="I1387" s="235"/>
      <c r="J1387" s="286"/>
      <c r="K1387" s="79"/>
      <c r="L1387" s="132"/>
      <c r="M1387" s="233">
        <v>1212</v>
      </c>
      <c r="N1387" s="235">
        <v>43763</v>
      </c>
      <c r="O1387" s="355">
        <f t="shared" si="491"/>
        <v>75</v>
      </c>
      <c r="P1387" s="132">
        <f t="shared" si="492"/>
        <v>540.75</v>
      </c>
      <c r="Q1387" s="358"/>
      <c r="R1387" s="359"/>
      <c r="S1387" s="359"/>
      <c r="T1387" s="359"/>
      <c r="U1387" s="359"/>
      <c r="V1387" s="359"/>
      <c r="W1387" s="355">
        <v>203</v>
      </c>
      <c r="X1387" s="132">
        <f t="shared" si="493"/>
        <v>1463.6299999999999</v>
      </c>
      <c r="Y1387" s="37">
        <f t="shared" si="481"/>
        <v>0</v>
      </c>
    </row>
    <row r="1388" spans="1:25" s="30" customFormat="1" ht="33.75" customHeight="1">
      <c r="A1388" s="355">
        <v>13</v>
      </c>
      <c r="B1388" s="175" t="s">
        <v>7</v>
      </c>
      <c r="C1388" s="79" t="s">
        <v>29</v>
      </c>
      <c r="D1388" s="285"/>
      <c r="E1388" s="307">
        <v>1.95</v>
      </c>
      <c r="F1388" s="355">
        <v>554</v>
      </c>
      <c r="G1388" s="132">
        <f t="shared" si="490"/>
        <v>1080.3</v>
      </c>
      <c r="H1388" s="219">
        <v>44348</v>
      </c>
      <c r="I1388" s="219"/>
      <c r="J1388" s="79"/>
      <c r="K1388" s="80"/>
      <c r="L1388" s="132"/>
      <c r="M1388" s="356"/>
      <c r="N1388" s="357"/>
      <c r="O1388" s="355">
        <f t="shared" si="491"/>
        <v>554</v>
      </c>
      <c r="P1388" s="132">
        <f t="shared" si="492"/>
        <v>1080.3</v>
      </c>
      <c r="Q1388" s="649"/>
      <c r="R1388" s="650"/>
      <c r="S1388" s="650"/>
      <c r="T1388" s="650"/>
      <c r="U1388" s="650"/>
      <c r="V1388" s="650"/>
      <c r="W1388" s="355">
        <v>0</v>
      </c>
      <c r="X1388" s="132">
        <f t="shared" si="493"/>
        <v>0</v>
      </c>
      <c r="Y1388" s="37">
        <f t="shared" si="481"/>
        <v>0</v>
      </c>
    </row>
    <row r="1389" spans="1:25" s="30" customFormat="1" ht="33.75" customHeight="1">
      <c r="A1389" s="573"/>
      <c r="B1389" s="167" t="s">
        <v>33</v>
      </c>
      <c r="C1389" s="578"/>
      <c r="D1389" s="579"/>
      <c r="E1389" s="580"/>
      <c r="F1389" s="573"/>
      <c r="G1389" s="581">
        <f>SUM(G1377:G1388)</f>
        <v>590073.02</v>
      </c>
      <c r="H1389" s="290"/>
      <c r="I1389" s="582"/>
      <c r="J1389" s="573"/>
      <c r="K1389" s="583"/>
      <c r="L1389" s="581">
        <f>SUM(L1377:L1388)</f>
        <v>0</v>
      </c>
      <c r="M1389" s="359"/>
      <c r="N1389" s="582"/>
      <c r="O1389" s="573"/>
      <c r="P1389" s="581">
        <f>SUM(P1377:P1388)</f>
        <v>137498.94999999998</v>
      </c>
      <c r="Q1389" s="358"/>
      <c r="R1389" s="359"/>
      <c r="S1389" s="359"/>
      <c r="T1389" s="359"/>
      <c r="U1389" s="359"/>
      <c r="V1389" s="359"/>
      <c r="W1389" s="573"/>
      <c r="X1389" s="581">
        <f>SUM(X1377:X1388)</f>
        <v>452574.07</v>
      </c>
      <c r="Y1389" s="37">
        <f t="shared" si="481"/>
        <v>0</v>
      </c>
    </row>
    <row r="1390" spans="1:25" s="36" customFormat="1" ht="32.25" customHeight="1">
      <c r="A1390" s="737" t="s">
        <v>65</v>
      </c>
      <c r="B1390" s="738"/>
      <c r="C1390" s="738"/>
      <c r="D1390" s="738"/>
      <c r="E1390" s="738"/>
      <c r="F1390" s="738"/>
      <c r="G1390" s="738"/>
      <c r="H1390" s="738"/>
      <c r="I1390" s="738"/>
      <c r="J1390" s="738"/>
      <c r="K1390" s="738"/>
      <c r="L1390" s="738"/>
      <c r="M1390" s="738"/>
      <c r="N1390" s="738"/>
      <c r="O1390" s="738"/>
      <c r="P1390" s="738"/>
      <c r="Q1390" s="738"/>
      <c r="R1390" s="738"/>
      <c r="S1390" s="738"/>
      <c r="T1390" s="738"/>
      <c r="U1390" s="738"/>
      <c r="V1390" s="738"/>
      <c r="W1390" s="738"/>
      <c r="X1390" s="739"/>
      <c r="Y1390" s="37">
        <f t="shared" si="481"/>
        <v>0</v>
      </c>
    </row>
    <row r="1391" spans="1:25" s="36" customFormat="1" ht="32.25" customHeight="1">
      <c r="A1391" s="355">
        <v>1</v>
      </c>
      <c r="B1391" s="175" t="s">
        <v>8</v>
      </c>
      <c r="C1391" s="79" t="s">
        <v>29</v>
      </c>
      <c r="D1391" s="285"/>
      <c r="E1391" s="307">
        <v>7.21</v>
      </c>
      <c r="F1391" s="355">
        <v>110</v>
      </c>
      <c r="G1391" s="132">
        <f t="shared" ref="G1391:G1402" si="498">F1391*E1391</f>
        <v>793.1</v>
      </c>
      <c r="H1391" s="235">
        <v>44440</v>
      </c>
      <c r="I1391" s="235"/>
      <c r="J1391" s="286"/>
      <c r="K1391" s="79"/>
      <c r="L1391" s="132"/>
      <c r="M1391" s="233">
        <v>1212</v>
      </c>
      <c r="N1391" s="235">
        <v>43763</v>
      </c>
      <c r="O1391" s="355">
        <f t="shared" ref="O1391:O1402" si="499">F1391+K1391-W1391</f>
        <v>28</v>
      </c>
      <c r="P1391" s="132">
        <f t="shared" ref="P1391:P1402" si="500">O1391*E1391</f>
        <v>201.88</v>
      </c>
      <c r="Q1391" s="358"/>
      <c r="R1391" s="359"/>
      <c r="S1391" s="359"/>
      <c r="T1391" s="359"/>
      <c r="U1391" s="359"/>
      <c r="V1391" s="359"/>
      <c r="W1391" s="355">
        <v>82</v>
      </c>
      <c r="X1391" s="132">
        <f t="shared" ref="X1391:X1402" si="501">W1391*E1391</f>
        <v>591.22</v>
      </c>
      <c r="Y1391" s="37">
        <f t="shared" si="481"/>
        <v>0</v>
      </c>
    </row>
    <row r="1392" spans="1:25" s="36" customFormat="1" ht="30.75" customHeight="1">
      <c r="A1392" s="355">
        <v>2</v>
      </c>
      <c r="B1392" s="571" t="s">
        <v>7</v>
      </c>
      <c r="C1392" s="665" t="s">
        <v>29</v>
      </c>
      <c r="D1392" s="285"/>
      <c r="E1392" s="307">
        <v>1.95</v>
      </c>
      <c r="F1392" s="644">
        <v>0</v>
      </c>
      <c r="G1392" s="132">
        <f t="shared" si="498"/>
        <v>0</v>
      </c>
      <c r="H1392" s="219"/>
      <c r="I1392" s="219"/>
      <c r="J1392" s="79"/>
      <c r="K1392" s="80"/>
      <c r="L1392" s="132"/>
      <c r="M1392" s="356"/>
      <c r="N1392" s="357"/>
      <c r="O1392" s="355">
        <f t="shared" si="499"/>
        <v>0</v>
      </c>
      <c r="P1392" s="132">
        <f t="shared" si="500"/>
        <v>0</v>
      </c>
      <c r="Q1392" s="649"/>
      <c r="R1392" s="650"/>
      <c r="S1392" s="650"/>
      <c r="T1392" s="650"/>
      <c r="U1392" s="650"/>
      <c r="V1392" s="650"/>
      <c r="W1392" s="644">
        <v>0</v>
      </c>
      <c r="X1392" s="132">
        <f t="shared" si="501"/>
        <v>0</v>
      </c>
      <c r="Y1392" s="37">
        <f t="shared" si="481"/>
        <v>0</v>
      </c>
    </row>
    <row r="1393" spans="1:25" s="36" customFormat="1" ht="30.75" customHeight="1">
      <c r="A1393" s="355">
        <v>3</v>
      </c>
      <c r="B1393" s="309" t="s">
        <v>194</v>
      </c>
      <c r="C1393" s="233" t="s">
        <v>27</v>
      </c>
      <c r="D1393" s="285"/>
      <c r="E1393" s="586">
        <v>2.7</v>
      </c>
      <c r="F1393" s="80">
        <v>7770</v>
      </c>
      <c r="G1393" s="132">
        <f t="shared" si="498"/>
        <v>20979</v>
      </c>
      <c r="H1393" s="219"/>
      <c r="I1393" s="219"/>
      <c r="J1393" s="79"/>
      <c r="K1393" s="80"/>
      <c r="L1393" s="132"/>
      <c r="M1393" s="79">
        <v>273</v>
      </c>
      <c r="N1393" s="219">
        <v>44183</v>
      </c>
      <c r="O1393" s="355">
        <f t="shared" si="499"/>
        <v>2568</v>
      </c>
      <c r="P1393" s="132">
        <f t="shared" si="500"/>
        <v>6933.6</v>
      </c>
      <c r="Q1393" s="358"/>
      <c r="R1393" s="359"/>
      <c r="S1393" s="359"/>
      <c r="T1393" s="359"/>
      <c r="U1393" s="359"/>
      <c r="V1393" s="359"/>
      <c r="W1393" s="80">
        <v>5202</v>
      </c>
      <c r="X1393" s="132">
        <f t="shared" si="501"/>
        <v>14045.400000000001</v>
      </c>
      <c r="Y1393" s="37">
        <f t="shared" si="481"/>
        <v>0</v>
      </c>
    </row>
    <row r="1394" spans="1:25" s="36" customFormat="1" ht="30.75" customHeight="1">
      <c r="A1394" s="355">
        <v>4</v>
      </c>
      <c r="B1394" s="309" t="s">
        <v>195</v>
      </c>
      <c r="C1394" s="233" t="s">
        <v>27</v>
      </c>
      <c r="D1394" s="285"/>
      <c r="E1394" s="586">
        <v>2.94</v>
      </c>
      <c r="F1394" s="80">
        <v>1186</v>
      </c>
      <c r="G1394" s="132">
        <f t="shared" si="498"/>
        <v>3486.84</v>
      </c>
      <c r="H1394" s="219"/>
      <c r="I1394" s="219"/>
      <c r="J1394" s="79"/>
      <c r="K1394" s="80"/>
      <c r="L1394" s="132"/>
      <c r="M1394" s="79">
        <v>273</v>
      </c>
      <c r="N1394" s="219">
        <v>44183</v>
      </c>
      <c r="O1394" s="355">
        <f t="shared" si="499"/>
        <v>630</v>
      </c>
      <c r="P1394" s="132">
        <f t="shared" si="500"/>
        <v>1852.2</v>
      </c>
      <c r="Q1394" s="358"/>
      <c r="R1394" s="359"/>
      <c r="S1394" s="359"/>
      <c r="T1394" s="359"/>
      <c r="U1394" s="359"/>
      <c r="V1394" s="359"/>
      <c r="W1394" s="80">
        <v>556</v>
      </c>
      <c r="X1394" s="132">
        <f t="shared" si="501"/>
        <v>1634.6399999999999</v>
      </c>
      <c r="Y1394" s="37">
        <f t="shared" si="481"/>
        <v>0</v>
      </c>
    </row>
    <row r="1395" spans="1:25" s="36" customFormat="1" ht="30.75" customHeight="1">
      <c r="A1395" s="355">
        <v>5</v>
      </c>
      <c r="B1395" s="584" t="s">
        <v>339</v>
      </c>
      <c r="C1395" s="585" t="s">
        <v>27</v>
      </c>
      <c r="D1395" s="285"/>
      <c r="E1395" s="586">
        <v>6.42</v>
      </c>
      <c r="F1395" s="200">
        <v>1599</v>
      </c>
      <c r="G1395" s="132">
        <f t="shared" si="498"/>
        <v>10265.58</v>
      </c>
      <c r="H1395" s="219"/>
      <c r="I1395" s="219"/>
      <c r="J1395" s="79"/>
      <c r="K1395" s="80"/>
      <c r="L1395" s="132"/>
      <c r="M1395" s="79">
        <v>931</v>
      </c>
      <c r="N1395" s="219">
        <v>44084</v>
      </c>
      <c r="O1395" s="355">
        <f t="shared" si="499"/>
        <v>450</v>
      </c>
      <c r="P1395" s="602">
        <f t="shared" si="500"/>
        <v>2889</v>
      </c>
      <c r="Q1395" s="114"/>
      <c r="R1395" s="115"/>
      <c r="S1395" s="115"/>
      <c r="T1395" s="115"/>
      <c r="U1395" s="115"/>
      <c r="V1395" s="115"/>
      <c r="W1395" s="200">
        <v>1149</v>
      </c>
      <c r="X1395" s="132">
        <f t="shared" si="501"/>
        <v>7376.58</v>
      </c>
      <c r="Y1395" s="37">
        <f t="shared" si="481"/>
        <v>0</v>
      </c>
    </row>
    <row r="1396" spans="1:25" s="36" customFormat="1" ht="30.75" customHeight="1">
      <c r="A1396" s="355">
        <v>6</v>
      </c>
      <c r="B1396" s="309" t="s">
        <v>197</v>
      </c>
      <c r="C1396" s="233" t="s">
        <v>27</v>
      </c>
      <c r="D1396" s="285"/>
      <c r="E1396" s="586">
        <v>7.49</v>
      </c>
      <c r="F1396" s="200">
        <v>201</v>
      </c>
      <c r="G1396" s="132">
        <f t="shared" si="498"/>
        <v>1505.49</v>
      </c>
      <c r="H1396" s="219"/>
      <c r="I1396" s="219"/>
      <c r="J1396" s="79"/>
      <c r="K1396" s="80"/>
      <c r="L1396" s="132"/>
      <c r="M1396" s="79">
        <v>931</v>
      </c>
      <c r="N1396" s="219">
        <v>44084</v>
      </c>
      <c r="O1396" s="355">
        <f t="shared" si="499"/>
        <v>90</v>
      </c>
      <c r="P1396" s="602">
        <f t="shared" si="500"/>
        <v>674.1</v>
      </c>
      <c r="Q1396" s="114"/>
      <c r="R1396" s="115"/>
      <c r="S1396" s="115"/>
      <c r="T1396" s="115"/>
      <c r="U1396" s="115"/>
      <c r="V1396" s="115"/>
      <c r="W1396" s="200">
        <v>111</v>
      </c>
      <c r="X1396" s="132">
        <f t="shared" si="501"/>
        <v>831.39</v>
      </c>
      <c r="Y1396" s="37">
        <f t="shared" si="481"/>
        <v>0</v>
      </c>
    </row>
    <row r="1397" spans="1:25" s="36" customFormat="1" ht="36" customHeight="1">
      <c r="A1397" s="355">
        <v>7</v>
      </c>
      <c r="B1397" s="309" t="s">
        <v>339</v>
      </c>
      <c r="C1397" s="233" t="s">
        <v>27</v>
      </c>
      <c r="D1397" s="285"/>
      <c r="E1397" s="586">
        <v>10.7</v>
      </c>
      <c r="F1397" s="200">
        <v>201</v>
      </c>
      <c r="G1397" s="132">
        <f t="shared" si="498"/>
        <v>2150.6999999999998</v>
      </c>
      <c r="H1397" s="219"/>
      <c r="I1397" s="219"/>
      <c r="J1397" s="79"/>
      <c r="K1397" s="80"/>
      <c r="L1397" s="132"/>
      <c r="M1397" s="79">
        <v>931</v>
      </c>
      <c r="N1397" s="219">
        <v>44084</v>
      </c>
      <c r="O1397" s="355">
        <f t="shared" si="499"/>
        <v>90</v>
      </c>
      <c r="P1397" s="602">
        <f t="shared" si="500"/>
        <v>962.99999999999989</v>
      </c>
      <c r="Q1397" s="114"/>
      <c r="R1397" s="115"/>
      <c r="S1397" s="115"/>
      <c r="T1397" s="115"/>
      <c r="U1397" s="115"/>
      <c r="V1397" s="115"/>
      <c r="W1397" s="200">
        <v>111</v>
      </c>
      <c r="X1397" s="132">
        <f t="shared" si="501"/>
        <v>1187.6999999999998</v>
      </c>
      <c r="Y1397" s="37">
        <f t="shared" si="481"/>
        <v>0</v>
      </c>
    </row>
    <row r="1398" spans="1:25" s="36" customFormat="1" ht="81.75" customHeight="1">
      <c r="A1398" s="355">
        <v>8</v>
      </c>
      <c r="B1398" s="175" t="s">
        <v>198</v>
      </c>
      <c r="C1398" s="79" t="s">
        <v>0</v>
      </c>
      <c r="D1398" s="285"/>
      <c r="E1398" s="307">
        <v>0.01</v>
      </c>
      <c r="F1398" s="128">
        <v>24</v>
      </c>
      <c r="G1398" s="132">
        <f t="shared" si="498"/>
        <v>0.24</v>
      </c>
      <c r="H1398" s="219"/>
      <c r="I1398" s="219"/>
      <c r="J1398" s="79"/>
      <c r="K1398" s="80"/>
      <c r="L1398" s="132"/>
      <c r="M1398" s="356">
        <v>1435</v>
      </c>
      <c r="N1398" s="357">
        <v>43812</v>
      </c>
      <c r="O1398" s="355">
        <f t="shared" si="499"/>
        <v>0</v>
      </c>
      <c r="P1398" s="602">
        <f t="shared" si="500"/>
        <v>0</v>
      </c>
      <c r="Q1398" s="114"/>
      <c r="R1398" s="115"/>
      <c r="S1398" s="115"/>
      <c r="T1398" s="115"/>
      <c r="U1398" s="115"/>
      <c r="V1398" s="115"/>
      <c r="W1398" s="128">
        <v>24</v>
      </c>
      <c r="X1398" s="645">
        <f t="shared" si="501"/>
        <v>0.24</v>
      </c>
      <c r="Y1398" s="37">
        <f t="shared" si="481"/>
        <v>0</v>
      </c>
    </row>
    <row r="1399" spans="1:25" s="36" customFormat="1" ht="84" customHeight="1">
      <c r="A1399" s="355">
        <v>9</v>
      </c>
      <c r="B1399" s="175" t="s">
        <v>457</v>
      </c>
      <c r="C1399" s="79" t="s">
        <v>458</v>
      </c>
      <c r="D1399" s="285" t="s">
        <v>459</v>
      </c>
      <c r="E1399" s="307" t="s">
        <v>460</v>
      </c>
      <c r="F1399" s="128">
        <v>30</v>
      </c>
      <c r="G1399" s="132">
        <f t="shared" si="498"/>
        <v>25615.8</v>
      </c>
      <c r="H1399" s="219" t="s">
        <v>461</v>
      </c>
      <c r="I1399" s="235"/>
      <c r="J1399" s="285"/>
      <c r="K1399" s="237"/>
      <c r="L1399" s="132"/>
      <c r="M1399" s="356" t="s">
        <v>462</v>
      </c>
      <c r="N1399" s="357" t="s">
        <v>463</v>
      </c>
      <c r="O1399" s="112">
        <f t="shared" si="499"/>
        <v>10</v>
      </c>
      <c r="P1399" s="602">
        <f t="shared" si="500"/>
        <v>8538.6</v>
      </c>
      <c r="Q1399" s="114"/>
      <c r="R1399" s="115"/>
      <c r="S1399" s="115"/>
      <c r="T1399" s="115"/>
      <c r="U1399" s="115"/>
      <c r="V1399" s="115"/>
      <c r="W1399" s="128">
        <v>20</v>
      </c>
      <c r="X1399" s="113">
        <f t="shared" si="501"/>
        <v>17077.2</v>
      </c>
      <c r="Y1399" s="37">
        <f t="shared" si="481"/>
        <v>0</v>
      </c>
    </row>
    <row r="1400" spans="1:25" s="36" customFormat="1" ht="90" customHeight="1">
      <c r="A1400" s="355">
        <v>10</v>
      </c>
      <c r="B1400" s="175" t="s">
        <v>464</v>
      </c>
      <c r="C1400" s="79" t="s">
        <v>465</v>
      </c>
      <c r="D1400" s="285" t="s">
        <v>466</v>
      </c>
      <c r="E1400" s="307" t="s">
        <v>467</v>
      </c>
      <c r="F1400" s="128">
        <v>50</v>
      </c>
      <c r="G1400" s="132">
        <f t="shared" si="498"/>
        <v>7892.5</v>
      </c>
      <c r="H1400" s="219" t="s">
        <v>468</v>
      </c>
      <c r="I1400" s="235"/>
      <c r="J1400" s="285"/>
      <c r="K1400" s="237"/>
      <c r="L1400" s="132"/>
      <c r="M1400" s="356" t="s">
        <v>469</v>
      </c>
      <c r="N1400" s="357" t="s">
        <v>470</v>
      </c>
      <c r="O1400" s="112">
        <f t="shared" si="499"/>
        <v>0</v>
      </c>
      <c r="P1400" s="602">
        <f t="shared" si="500"/>
        <v>0</v>
      </c>
      <c r="Q1400" s="114"/>
      <c r="R1400" s="115"/>
      <c r="S1400" s="115"/>
      <c r="T1400" s="115"/>
      <c r="U1400" s="115"/>
      <c r="V1400" s="115"/>
      <c r="W1400" s="128">
        <v>50</v>
      </c>
      <c r="X1400" s="113">
        <f t="shared" si="501"/>
        <v>7892.5</v>
      </c>
      <c r="Y1400" s="37">
        <f t="shared" si="481"/>
        <v>0</v>
      </c>
    </row>
    <row r="1401" spans="1:25" s="36" customFormat="1" ht="49.5" customHeight="1">
      <c r="A1401" s="355">
        <v>11</v>
      </c>
      <c r="B1401" s="175" t="s">
        <v>350</v>
      </c>
      <c r="C1401" s="79" t="s">
        <v>103</v>
      </c>
      <c r="D1401" s="592" t="s">
        <v>1219</v>
      </c>
      <c r="E1401" s="307">
        <v>55.64</v>
      </c>
      <c r="F1401" s="128">
        <v>1050</v>
      </c>
      <c r="G1401" s="132">
        <f t="shared" si="498"/>
        <v>58422</v>
      </c>
      <c r="H1401" s="219">
        <v>44621</v>
      </c>
      <c r="I1401" s="219"/>
      <c r="J1401" s="79"/>
      <c r="K1401" s="80"/>
      <c r="L1401" s="132"/>
      <c r="M1401" s="356">
        <v>1428</v>
      </c>
      <c r="N1401" s="357">
        <v>44183</v>
      </c>
      <c r="O1401" s="355">
        <f t="shared" si="499"/>
        <v>0</v>
      </c>
      <c r="P1401" s="602">
        <f t="shared" si="500"/>
        <v>0</v>
      </c>
      <c r="Q1401" s="114"/>
      <c r="R1401" s="115"/>
      <c r="S1401" s="115"/>
      <c r="T1401" s="115"/>
      <c r="U1401" s="115"/>
      <c r="V1401" s="115"/>
      <c r="W1401" s="128">
        <v>1050</v>
      </c>
      <c r="X1401" s="593">
        <f t="shared" si="501"/>
        <v>58422</v>
      </c>
      <c r="Y1401" s="37">
        <f t="shared" si="481"/>
        <v>0</v>
      </c>
    </row>
    <row r="1402" spans="1:25" s="30" customFormat="1" ht="52.5" customHeight="1">
      <c r="A1402" s="355">
        <v>12</v>
      </c>
      <c r="B1402" s="175" t="s">
        <v>350</v>
      </c>
      <c r="C1402" s="79" t="s">
        <v>103</v>
      </c>
      <c r="D1402" s="592" t="s">
        <v>1219</v>
      </c>
      <c r="E1402" s="307">
        <v>42.5</v>
      </c>
      <c r="F1402" s="128">
        <v>1575</v>
      </c>
      <c r="G1402" s="132">
        <f t="shared" si="498"/>
        <v>66937.5</v>
      </c>
      <c r="H1402" s="219">
        <v>44621</v>
      </c>
      <c r="I1402" s="219"/>
      <c r="J1402" s="79"/>
      <c r="K1402" s="80"/>
      <c r="L1402" s="132"/>
      <c r="M1402" s="356">
        <v>1004</v>
      </c>
      <c r="N1402" s="357">
        <v>44098</v>
      </c>
      <c r="O1402" s="355">
        <f t="shared" si="499"/>
        <v>240</v>
      </c>
      <c r="P1402" s="602">
        <f t="shared" si="500"/>
        <v>10200</v>
      </c>
      <c r="Q1402" s="114"/>
      <c r="R1402" s="115"/>
      <c r="S1402" s="115"/>
      <c r="T1402" s="115"/>
      <c r="U1402" s="115"/>
      <c r="V1402" s="115"/>
      <c r="W1402" s="128">
        <v>1335</v>
      </c>
      <c r="X1402" s="593">
        <f t="shared" si="501"/>
        <v>56737.5</v>
      </c>
      <c r="Y1402" s="37">
        <f t="shared" si="481"/>
        <v>0</v>
      </c>
    </row>
    <row r="1403" spans="1:25" s="30" customFormat="1" ht="30.75" customHeight="1">
      <c r="A1403" s="573"/>
      <c r="B1403" s="167" t="s">
        <v>33</v>
      </c>
      <c r="C1403" s="341"/>
      <c r="D1403" s="636"/>
      <c r="E1403" s="332"/>
      <c r="F1403" s="573"/>
      <c r="G1403" s="684">
        <f>SUM(G1391:G1402)</f>
        <v>198048.75</v>
      </c>
      <c r="H1403" s="290"/>
      <c r="I1403" s="670"/>
      <c r="J1403" s="685"/>
      <c r="K1403" s="686"/>
      <c r="L1403" s="581">
        <f>SUM(L1391:L1402)</f>
        <v>0</v>
      </c>
      <c r="M1403" s="359"/>
      <c r="N1403" s="582"/>
      <c r="O1403" s="573"/>
      <c r="P1403" s="581">
        <f>SUM(P1391:P1402)</f>
        <v>32252.38</v>
      </c>
      <c r="Q1403" s="358"/>
      <c r="R1403" s="359"/>
      <c r="S1403" s="359"/>
      <c r="T1403" s="359"/>
      <c r="U1403" s="359"/>
      <c r="V1403" s="359"/>
      <c r="W1403" s="573"/>
      <c r="X1403" s="581">
        <f>SUM(X1391:X1402)</f>
        <v>165796.37</v>
      </c>
      <c r="Y1403" s="37">
        <f t="shared" si="481"/>
        <v>0</v>
      </c>
    </row>
    <row r="1404" spans="1:25" s="36" customFormat="1" ht="23.25" customHeight="1">
      <c r="A1404" s="737" t="s">
        <v>958</v>
      </c>
      <c r="B1404" s="738"/>
      <c r="C1404" s="738"/>
      <c r="D1404" s="738"/>
      <c r="E1404" s="738"/>
      <c r="F1404" s="738"/>
      <c r="G1404" s="738"/>
      <c r="H1404" s="738"/>
      <c r="I1404" s="738"/>
      <c r="J1404" s="738"/>
      <c r="K1404" s="738"/>
      <c r="L1404" s="738"/>
      <c r="M1404" s="738"/>
      <c r="N1404" s="738"/>
      <c r="O1404" s="738"/>
      <c r="P1404" s="738"/>
      <c r="Q1404" s="738"/>
      <c r="R1404" s="738"/>
      <c r="S1404" s="738"/>
      <c r="T1404" s="738"/>
      <c r="U1404" s="738"/>
      <c r="V1404" s="738"/>
      <c r="W1404" s="738"/>
      <c r="X1404" s="739"/>
      <c r="Y1404" s="37">
        <f t="shared" si="481"/>
        <v>0</v>
      </c>
    </row>
    <row r="1405" spans="1:25" s="36" customFormat="1" ht="84" customHeight="1">
      <c r="A1405" s="128">
        <v>1</v>
      </c>
      <c r="B1405" s="281" t="s">
        <v>464</v>
      </c>
      <c r="C1405" s="360" t="s">
        <v>465</v>
      </c>
      <c r="D1405" s="285" t="s">
        <v>466</v>
      </c>
      <c r="E1405" s="361" t="s">
        <v>467</v>
      </c>
      <c r="F1405" s="237">
        <v>24</v>
      </c>
      <c r="G1405" s="132">
        <f t="shared" ref="G1405:G1409" si="502">F1405*E1405</f>
        <v>3788.3999999999996</v>
      </c>
      <c r="H1405" s="219" t="s">
        <v>468</v>
      </c>
      <c r="I1405" s="235"/>
      <c r="J1405" s="285"/>
      <c r="K1405" s="237"/>
      <c r="L1405" s="132"/>
      <c r="M1405" s="356" t="s">
        <v>469</v>
      </c>
      <c r="N1405" s="357" t="s">
        <v>470</v>
      </c>
      <c r="O1405" s="112">
        <f t="shared" ref="O1405" si="503">F1405+K1405-W1405</f>
        <v>0</v>
      </c>
      <c r="P1405" s="113">
        <f t="shared" ref="P1405" si="504">O1405*E1405</f>
        <v>0</v>
      </c>
      <c r="Q1405" s="358"/>
      <c r="R1405" s="359"/>
      <c r="S1405" s="359"/>
      <c r="T1405" s="359"/>
      <c r="U1405" s="359"/>
      <c r="V1405" s="359"/>
      <c r="W1405" s="237">
        <v>24</v>
      </c>
      <c r="X1405" s="113">
        <f t="shared" ref="X1405:X1409" si="505">W1405*E1405</f>
        <v>3788.3999999999996</v>
      </c>
      <c r="Y1405" s="37">
        <f t="shared" si="481"/>
        <v>0</v>
      </c>
    </row>
    <row r="1406" spans="1:25" s="36" customFormat="1" ht="38.25" customHeight="1">
      <c r="A1406" s="621">
        <v>2</v>
      </c>
      <c r="B1406" s="238" t="s">
        <v>1281</v>
      </c>
      <c r="C1406" s="687" t="s">
        <v>209</v>
      </c>
      <c r="D1406" s="687" t="s">
        <v>1293</v>
      </c>
      <c r="E1406" s="687">
        <v>1.65</v>
      </c>
      <c r="F1406" s="688">
        <v>17250</v>
      </c>
      <c r="G1406" s="132">
        <f t="shared" si="502"/>
        <v>28462.5</v>
      </c>
      <c r="H1406" s="689" t="s">
        <v>1294</v>
      </c>
      <c r="I1406" s="689">
        <v>44187</v>
      </c>
      <c r="J1406" s="687" t="s">
        <v>1295</v>
      </c>
      <c r="K1406" s="687"/>
      <c r="L1406" s="690"/>
      <c r="M1406" s="687">
        <v>1445</v>
      </c>
      <c r="N1406" s="689">
        <v>44188</v>
      </c>
      <c r="O1406" s="112">
        <f t="shared" ref="O1406:O1407" si="506">F1406+K1406-W1406</f>
        <v>6750</v>
      </c>
      <c r="P1406" s="113">
        <f t="shared" ref="P1406:P1409" si="507">O1406*E1406</f>
        <v>11137.5</v>
      </c>
      <c r="Q1406" s="651"/>
      <c r="R1406" s="652"/>
      <c r="S1406" s="652"/>
      <c r="T1406" s="652"/>
      <c r="U1406" s="652"/>
      <c r="V1406" s="652"/>
      <c r="W1406" s="688">
        <v>10500</v>
      </c>
      <c r="X1406" s="113">
        <f t="shared" si="505"/>
        <v>17325</v>
      </c>
      <c r="Y1406" s="37">
        <f t="shared" si="481"/>
        <v>0</v>
      </c>
    </row>
    <row r="1407" spans="1:25" s="30" customFormat="1" ht="31.5" customHeight="1">
      <c r="A1407" s="621">
        <v>3</v>
      </c>
      <c r="B1407" s="238" t="s">
        <v>1296</v>
      </c>
      <c r="C1407" s="687" t="s">
        <v>27</v>
      </c>
      <c r="D1407" s="687"/>
      <c r="E1407" s="687">
        <v>0.01</v>
      </c>
      <c r="F1407" s="688">
        <v>23</v>
      </c>
      <c r="G1407" s="132">
        <f t="shared" si="502"/>
        <v>0.23</v>
      </c>
      <c r="H1407" s="689"/>
      <c r="I1407" s="689">
        <v>44187</v>
      </c>
      <c r="J1407" s="687" t="s">
        <v>1275</v>
      </c>
      <c r="K1407" s="687"/>
      <c r="L1407" s="690"/>
      <c r="M1407" s="687">
        <v>1445</v>
      </c>
      <c r="N1407" s="689">
        <v>44188</v>
      </c>
      <c r="O1407" s="112">
        <f t="shared" si="506"/>
        <v>9</v>
      </c>
      <c r="P1407" s="113">
        <f t="shared" si="507"/>
        <v>0.09</v>
      </c>
      <c r="Q1407" s="651"/>
      <c r="R1407" s="652"/>
      <c r="S1407" s="652"/>
      <c r="T1407" s="652"/>
      <c r="U1407" s="652"/>
      <c r="V1407" s="652"/>
      <c r="W1407" s="688">
        <v>14</v>
      </c>
      <c r="X1407" s="113">
        <f t="shared" si="505"/>
        <v>0.14000000000000001</v>
      </c>
      <c r="Y1407" s="37">
        <f>G1410+L1410-P1410-X1410</f>
        <v>0</v>
      </c>
    </row>
    <row r="1408" spans="1:25" s="30" customFormat="1" ht="31.5" customHeight="1">
      <c r="A1408" s="628">
        <v>4</v>
      </c>
      <c r="B1408" s="560" t="s">
        <v>1963</v>
      </c>
      <c r="C1408" s="687" t="s">
        <v>27</v>
      </c>
      <c r="D1408" s="691" t="s">
        <v>1949</v>
      </c>
      <c r="E1408" s="691">
        <v>69.44</v>
      </c>
      <c r="F1408" s="631">
        <v>964</v>
      </c>
      <c r="G1408" s="132">
        <f t="shared" si="502"/>
        <v>66940.160000000003</v>
      </c>
      <c r="H1408" s="692">
        <v>44713</v>
      </c>
      <c r="I1408" s="692">
        <v>44322</v>
      </c>
      <c r="J1408" s="693">
        <v>0.14285714285714285</v>
      </c>
      <c r="K1408" s="691">
        <v>1000</v>
      </c>
      <c r="L1408" s="694"/>
      <c r="M1408" s="691">
        <v>505</v>
      </c>
      <c r="N1408" s="692">
        <v>44316</v>
      </c>
      <c r="O1408" s="695">
        <f>F1408-W1408</f>
        <v>119</v>
      </c>
      <c r="P1408" s="113">
        <f t="shared" si="507"/>
        <v>8263.36</v>
      </c>
      <c r="Q1408" s="634"/>
      <c r="R1408" s="635"/>
      <c r="S1408" s="635"/>
      <c r="T1408" s="635"/>
      <c r="U1408" s="635"/>
      <c r="V1408" s="635"/>
      <c r="W1408" s="631">
        <v>845</v>
      </c>
      <c r="X1408" s="113">
        <f t="shared" si="505"/>
        <v>58676.799999999996</v>
      </c>
      <c r="Y1408" s="37"/>
    </row>
    <row r="1409" spans="1:25" s="30" customFormat="1" ht="31.5" customHeight="1">
      <c r="A1409" s="628">
        <v>5</v>
      </c>
      <c r="B1409" s="560" t="s">
        <v>1799</v>
      </c>
      <c r="C1409" s="687" t="s">
        <v>27</v>
      </c>
      <c r="D1409" s="691" t="s">
        <v>1824</v>
      </c>
      <c r="E1409" s="691">
        <v>0</v>
      </c>
      <c r="F1409" s="631">
        <v>20</v>
      </c>
      <c r="G1409" s="132">
        <f t="shared" si="502"/>
        <v>0</v>
      </c>
      <c r="H1409" s="692">
        <v>44593</v>
      </c>
      <c r="I1409" s="692">
        <v>44322</v>
      </c>
      <c r="J1409" s="693">
        <v>0.14285714285714285</v>
      </c>
      <c r="K1409" s="691">
        <v>20</v>
      </c>
      <c r="L1409" s="694"/>
      <c r="M1409" s="691">
        <v>505</v>
      </c>
      <c r="N1409" s="692">
        <v>44316</v>
      </c>
      <c r="O1409" s="696">
        <f>F1409-W1409</f>
        <v>0</v>
      </c>
      <c r="P1409" s="113">
        <f t="shared" si="507"/>
        <v>0</v>
      </c>
      <c r="Q1409" s="634"/>
      <c r="R1409" s="635"/>
      <c r="S1409" s="635"/>
      <c r="T1409" s="635"/>
      <c r="U1409" s="635"/>
      <c r="V1409" s="635"/>
      <c r="W1409" s="631">
        <v>20</v>
      </c>
      <c r="X1409" s="113">
        <f t="shared" si="505"/>
        <v>0</v>
      </c>
      <c r="Y1409" s="37"/>
    </row>
    <row r="1410" spans="1:25" s="30" customFormat="1" ht="31.5" customHeight="1">
      <c r="A1410" s="355"/>
      <c r="B1410" s="167" t="s">
        <v>33</v>
      </c>
      <c r="C1410" s="573"/>
      <c r="D1410" s="573"/>
      <c r="E1410" s="581"/>
      <c r="F1410" s="573"/>
      <c r="G1410" s="581">
        <f>SUM(G1405:G1409)</f>
        <v>99191.290000000008</v>
      </c>
      <c r="H1410" s="582"/>
      <c r="I1410" s="582"/>
      <c r="J1410" s="573"/>
      <c r="K1410" s="583"/>
      <c r="L1410" s="581">
        <f>SUM(L1405:L1407)</f>
        <v>0</v>
      </c>
      <c r="M1410" s="359"/>
      <c r="N1410" s="582"/>
      <c r="O1410" s="573"/>
      <c r="P1410" s="581">
        <f>SUM(P1405:P1409)</f>
        <v>19400.95</v>
      </c>
      <c r="Q1410" s="358"/>
      <c r="R1410" s="359"/>
      <c r="S1410" s="359"/>
      <c r="T1410" s="359"/>
      <c r="U1410" s="359"/>
      <c r="V1410" s="359"/>
      <c r="W1410" s="573"/>
      <c r="X1410" s="581">
        <f>SUM(X1405:X1409)</f>
        <v>79790.34</v>
      </c>
      <c r="Y1410" s="37">
        <f t="shared" si="481"/>
        <v>0</v>
      </c>
    </row>
    <row r="1411" spans="1:25" s="36" customFormat="1" ht="38.25" customHeight="1">
      <c r="A1411" s="737" t="s">
        <v>56</v>
      </c>
      <c r="B1411" s="738"/>
      <c r="C1411" s="738"/>
      <c r="D1411" s="738"/>
      <c r="E1411" s="738"/>
      <c r="F1411" s="738"/>
      <c r="G1411" s="738"/>
      <c r="H1411" s="738"/>
      <c r="I1411" s="738"/>
      <c r="J1411" s="738"/>
      <c r="K1411" s="738"/>
      <c r="L1411" s="738"/>
      <c r="M1411" s="738"/>
      <c r="N1411" s="738"/>
      <c r="O1411" s="738"/>
      <c r="P1411" s="738"/>
      <c r="Q1411" s="738"/>
      <c r="R1411" s="738"/>
      <c r="S1411" s="738"/>
      <c r="T1411" s="738"/>
      <c r="U1411" s="738"/>
      <c r="V1411" s="738"/>
      <c r="W1411" s="738"/>
      <c r="X1411" s="739"/>
      <c r="Y1411" s="37">
        <f t="shared" si="481"/>
        <v>0</v>
      </c>
    </row>
    <row r="1412" spans="1:25" s="36" customFormat="1" ht="38.25" customHeight="1">
      <c r="A1412" s="355">
        <v>1</v>
      </c>
      <c r="B1412" s="571" t="s">
        <v>7</v>
      </c>
      <c r="C1412" s="665" t="s">
        <v>29</v>
      </c>
      <c r="D1412" s="285"/>
      <c r="E1412" s="307">
        <v>1.95</v>
      </c>
      <c r="F1412" s="697">
        <v>120</v>
      </c>
      <c r="G1412" s="132">
        <f t="shared" ref="G1412:G1417" si="508">F1412*E1412</f>
        <v>234</v>
      </c>
      <c r="H1412" s="219">
        <v>44377</v>
      </c>
      <c r="I1412" s="219"/>
      <c r="J1412" s="79"/>
      <c r="K1412" s="80"/>
      <c r="L1412" s="132"/>
      <c r="M1412" s="356"/>
      <c r="N1412" s="357"/>
      <c r="O1412" s="355">
        <f t="shared" ref="O1412:O1417" si="509">F1412+K1412-W1412</f>
        <v>120</v>
      </c>
      <c r="P1412" s="132">
        <f t="shared" ref="P1412:P1417" si="510">O1412*E1412</f>
        <v>234</v>
      </c>
      <c r="Q1412" s="649"/>
      <c r="R1412" s="650"/>
      <c r="S1412" s="650"/>
      <c r="T1412" s="650"/>
      <c r="U1412" s="650"/>
      <c r="V1412" s="650"/>
      <c r="W1412" s="697">
        <v>0</v>
      </c>
      <c r="X1412" s="698">
        <f t="shared" ref="X1412:X1417" si="511">W1412*E1412</f>
        <v>0</v>
      </c>
      <c r="Y1412" s="37">
        <f t="shared" si="481"/>
        <v>0</v>
      </c>
    </row>
    <row r="1413" spans="1:25" s="36" customFormat="1" ht="33" customHeight="1">
      <c r="A1413" s="355">
        <v>2</v>
      </c>
      <c r="B1413" s="637" t="s">
        <v>8</v>
      </c>
      <c r="C1413" s="638" t="s">
        <v>29</v>
      </c>
      <c r="D1413" s="639"/>
      <c r="E1413" s="640">
        <v>7.21</v>
      </c>
      <c r="F1413" s="697">
        <v>195</v>
      </c>
      <c r="G1413" s="593">
        <f t="shared" si="508"/>
        <v>1405.95</v>
      </c>
      <c r="H1413" s="598">
        <v>44440</v>
      </c>
      <c r="I1413" s="598"/>
      <c r="J1413" s="599"/>
      <c r="K1413" s="600"/>
      <c r="L1413" s="593"/>
      <c r="M1413" s="601">
        <v>1212</v>
      </c>
      <c r="N1413" s="598">
        <v>43763</v>
      </c>
      <c r="O1413" s="355">
        <f t="shared" si="509"/>
        <v>160</v>
      </c>
      <c r="P1413" s="132">
        <f t="shared" si="510"/>
        <v>1153.5999999999999</v>
      </c>
      <c r="Q1413" s="358"/>
      <c r="R1413" s="359"/>
      <c r="S1413" s="359"/>
      <c r="T1413" s="359"/>
      <c r="U1413" s="359"/>
      <c r="V1413" s="359"/>
      <c r="W1413" s="697">
        <v>35</v>
      </c>
      <c r="X1413" s="698">
        <f t="shared" si="511"/>
        <v>252.35</v>
      </c>
      <c r="Y1413" s="37">
        <f t="shared" si="481"/>
        <v>0</v>
      </c>
    </row>
    <row r="1414" spans="1:25" s="36" customFormat="1" ht="87.75" customHeight="1">
      <c r="A1414" s="355">
        <v>3</v>
      </c>
      <c r="B1414" s="175" t="s">
        <v>457</v>
      </c>
      <c r="C1414" s="79" t="s">
        <v>458</v>
      </c>
      <c r="D1414" s="285" t="s">
        <v>459</v>
      </c>
      <c r="E1414" s="307" t="s">
        <v>460</v>
      </c>
      <c r="F1414" s="355">
        <v>38</v>
      </c>
      <c r="G1414" s="132">
        <f t="shared" si="508"/>
        <v>32446.68</v>
      </c>
      <c r="H1414" s="219" t="s">
        <v>461</v>
      </c>
      <c r="I1414" s="235"/>
      <c r="J1414" s="285"/>
      <c r="K1414" s="237"/>
      <c r="L1414" s="132"/>
      <c r="M1414" s="356" t="s">
        <v>462</v>
      </c>
      <c r="N1414" s="357" t="s">
        <v>463</v>
      </c>
      <c r="O1414" s="112">
        <f t="shared" si="509"/>
        <v>7</v>
      </c>
      <c r="P1414" s="113">
        <f t="shared" si="510"/>
        <v>5977.02</v>
      </c>
      <c r="Q1414" s="358"/>
      <c r="R1414" s="359"/>
      <c r="S1414" s="359"/>
      <c r="T1414" s="359"/>
      <c r="U1414" s="359"/>
      <c r="V1414" s="359"/>
      <c r="W1414" s="355">
        <v>31</v>
      </c>
      <c r="X1414" s="113">
        <f t="shared" si="511"/>
        <v>26469.66</v>
      </c>
      <c r="Y1414" s="37">
        <f t="shared" si="481"/>
        <v>0</v>
      </c>
    </row>
    <row r="1415" spans="1:25" s="36" customFormat="1" ht="90.75" customHeight="1">
      <c r="A1415" s="355">
        <v>4</v>
      </c>
      <c r="B1415" s="175" t="s">
        <v>464</v>
      </c>
      <c r="C1415" s="79" t="s">
        <v>465</v>
      </c>
      <c r="D1415" s="285" t="s">
        <v>466</v>
      </c>
      <c r="E1415" s="307" t="s">
        <v>467</v>
      </c>
      <c r="F1415" s="355">
        <v>49</v>
      </c>
      <c r="G1415" s="132">
        <f t="shared" si="508"/>
        <v>7734.65</v>
      </c>
      <c r="H1415" s="219" t="s">
        <v>468</v>
      </c>
      <c r="I1415" s="235"/>
      <c r="J1415" s="285"/>
      <c r="K1415" s="237"/>
      <c r="L1415" s="132"/>
      <c r="M1415" s="356" t="s">
        <v>469</v>
      </c>
      <c r="N1415" s="357" t="s">
        <v>470</v>
      </c>
      <c r="O1415" s="112">
        <f t="shared" si="509"/>
        <v>1</v>
      </c>
      <c r="P1415" s="113">
        <f t="shared" si="510"/>
        <v>157.85</v>
      </c>
      <c r="Q1415" s="358"/>
      <c r="R1415" s="359"/>
      <c r="S1415" s="359"/>
      <c r="T1415" s="359"/>
      <c r="U1415" s="359"/>
      <c r="V1415" s="359"/>
      <c r="W1415" s="355">
        <v>48</v>
      </c>
      <c r="X1415" s="113">
        <f t="shared" si="511"/>
        <v>7576.7999999999993</v>
      </c>
      <c r="Y1415" s="37">
        <f t="shared" si="481"/>
        <v>0</v>
      </c>
    </row>
    <row r="1416" spans="1:25" s="36" customFormat="1" ht="48" customHeight="1">
      <c r="A1416" s="355">
        <v>5</v>
      </c>
      <c r="B1416" s="175" t="s">
        <v>350</v>
      </c>
      <c r="C1416" s="79" t="s">
        <v>103</v>
      </c>
      <c r="D1416" s="592" t="s">
        <v>1219</v>
      </c>
      <c r="E1416" s="307">
        <v>55.64</v>
      </c>
      <c r="F1416" s="355">
        <v>225</v>
      </c>
      <c r="G1416" s="132">
        <f t="shared" si="508"/>
        <v>12519</v>
      </c>
      <c r="H1416" s="219">
        <v>44621</v>
      </c>
      <c r="I1416" s="219"/>
      <c r="J1416" s="79"/>
      <c r="K1416" s="80"/>
      <c r="L1416" s="132"/>
      <c r="M1416" s="356">
        <v>1428</v>
      </c>
      <c r="N1416" s="357">
        <v>44183</v>
      </c>
      <c r="O1416" s="355">
        <f t="shared" si="509"/>
        <v>0</v>
      </c>
      <c r="P1416" s="132">
        <f t="shared" si="510"/>
        <v>0</v>
      </c>
      <c r="Q1416" s="358"/>
      <c r="R1416" s="359"/>
      <c r="S1416" s="359"/>
      <c r="T1416" s="359"/>
      <c r="U1416" s="359"/>
      <c r="V1416" s="359"/>
      <c r="W1416" s="355">
        <v>225</v>
      </c>
      <c r="X1416" s="593">
        <f t="shared" si="511"/>
        <v>12519</v>
      </c>
      <c r="Y1416" s="37">
        <f t="shared" si="481"/>
        <v>0</v>
      </c>
    </row>
    <row r="1417" spans="1:25" s="30" customFormat="1" ht="46.5" customHeight="1">
      <c r="A1417" s="355">
        <v>6</v>
      </c>
      <c r="B1417" s="175" t="s">
        <v>350</v>
      </c>
      <c r="C1417" s="79" t="s">
        <v>103</v>
      </c>
      <c r="D1417" s="592" t="s">
        <v>1219</v>
      </c>
      <c r="E1417" s="307">
        <v>42.5</v>
      </c>
      <c r="F1417" s="697">
        <v>3000</v>
      </c>
      <c r="G1417" s="132">
        <f t="shared" si="508"/>
        <v>127500</v>
      </c>
      <c r="H1417" s="219">
        <v>44621</v>
      </c>
      <c r="I1417" s="219"/>
      <c r="J1417" s="79"/>
      <c r="K1417" s="80"/>
      <c r="L1417" s="132"/>
      <c r="M1417" s="356">
        <v>1004</v>
      </c>
      <c r="N1417" s="357">
        <v>44098</v>
      </c>
      <c r="O1417" s="355">
        <f t="shared" si="509"/>
        <v>0</v>
      </c>
      <c r="P1417" s="132">
        <f t="shared" si="510"/>
        <v>0</v>
      </c>
      <c r="Q1417" s="358"/>
      <c r="R1417" s="359"/>
      <c r="S1417" s="359"/>
      <c r="T1417" s="359"/>
      <c r="U1417" s="359"/>
      <c r="V1417" s="359"/>
      <c r="W1417" s="697">
        <v>3000</v>
      </c>
      <c r="X1417" s="698">
        <f t="shared" si="511"/>
        <v>127500</v>
      </c>
      <c r="Y1417" s="37">
        <f t="shared" si="481"/>
        <v>0</v>
      </c>
    </row>
    <row r="1418" spans="1:25" s="30" customFormat="1" ht="27" customHeight="1">
      <c r="A1418" s="355"/>
      <c r="B1418" s="167" t="s">
        <v>33</v>
      </c>
      <c r="C1418" s="341"/>
      <c r="D1418" s="636"/>
      <c r="E1418" s="332"/>
      <c r="F1418" s="573"/>
      <c r="G1418" s="581">
        <f>SUM(G1412:G1417)</f>
        <v>181840.28</v>
      </c>
      <c r="H1418" s="290"/>
      <c r="I1418" s="582"/>
      <c r="J1418" s="573"/>
      <c r="K1418" s="583"/>
      <c r="L1418" s="581">
        <f>SUM(L1412:L1417)</f>
        <v>0</v>
      </c>
      <c r="M1418" s="359"/>
      <c r="N1418" s="582"/>
      <c r="O1418" s="573"/>
      <c r="P1418" s="581">
        <f>SUM(P1412:P1417)</f>
        <v>7522.4700000000012</v>
      </c>
      <c r="Q1418" s="358"/>
      <c r="R1418" s="359"/>
      <c r="S1418" s="359"/>
      <c r="T1418" s="359"/>
      <c r="U1418" s="359"/>
      <c r="V1418" s="359"/>
      <c r="W1418" s="573"/>
      <c r="X1418" s="581">
        <f>SUM(X1412:X1417)</f>
        <v>174317.81</v>
      </c>
      <c r="Y1418" s="37">
        <f t="shared" si="481"/>
        <v>0</v>
      </c>
    </row>
    <row r="1419" spans="1:25" s="59" customFormat="1" ht="35.25" customHeight="1">
      <c r="A1419" s="737" t="s">
        <v>1019</v>
      </c>
      <c r="B1419" s="738"/>
      <c r="C1419" s="738"/>
      <c r="D1419" s="738"/>
      <c r="E1419" s="738"/>
      <c r="F1419" s="738"/>
      <c r="G1419" s="738"/>
      <c r="H1419" s="738"/>
      <c r="I1419" s="738"/>
      <c r="J1419" s="738"/>
      <c r="K1419" s="738"/>
      <c r="L1419" s="738"/>
      <c r="M1419" s="738"/>
      <c r="N1419" s="738"/>
      <c r="O1419" s="738"/>
      <c r="P1419" s="738"/>
      <c r="Q1419" s="738"/>
      <c r="R1419" s="738"/>
      <c r="S1419" s="738"/>
      <c r="T1419" s="738"/>
      <c r="U1419" s="738"/>
      <c r="V1419" s="738"/>
      <c r="W1419" s="738"/>
      <c r="X1419" s="739"/>
      <c r="Y1419" s="37">
        <f t="shared" si="481"/>
        <v>0</v>
      </c>
    </row>
    <row r="1420" spans="1:25" s="59" customFormat="1" ht="35.25" customHeight="1">
      <c r="A1420" s="83">
        <v>1</v>
      </c>
      <c r="B1420" s="121" t="s">
        <v>1821</v>
      </c>
      <c r="C1420" s="122" t="s">
        <v>27</v>
      </c>
      <c r="D1420" s="123" t="s">
        <v>1822</v>
      </c>
      <c r="E1420" s="123">
        <v>69.44</v>
      </c>
      <c r="F1420" s="124">
        <v>2200</v>
      </c>
      <c r="G1420" s="123">
        <f>E1420*F1420</f>
        <v>152768</v>
      </c>
      <c r="H1420" s="125">
        <v>44683</v>
      </c>
      <c r="I1420" s="126">
        <v>44322</v>
      </c>
      <c r="J1420" s="122" t="s">
        <v>1765</v>
      </c>
      <c r="K1420" s="124">
        <v>2200</v>
      </c>
      <c r="L1420" s="123">
        <v>0</v>
      </c>
      <c r="M1420" s="127">
        <v>505</v>
      </c>
      <c r="N1420" s="125">
        <v>44316</v>
      </c>
      <c r="O1420" s="355">
        <v>66</v>
      </c>
      <c r="P1420" s="113">
        <f t="shared" ref="P1420" si="512">O1420*E1420</f>
        <v>4583.04</v>
      </c>
      <c r="Q1420" s="114"/>
      <c r="R1420" s="115"/>
      <c r="S1420" s="115"/>
      <c r="T1420" s="115"/>
      <c r="U1420" s="115"/>
      <c r="V1420" s="115"/>
      <c r="W1420" s="128">
        <v>2134</v>
      </c>
      <c r="X1420" s="113">
        <f t="shared" ref="X1420" si="513">W1420*E1420</f>
        <v>148184.95999999999</v>
      </c>
      <c r="Y1420" s="37"/>
    </row>
    <row r="1421" spans="1:25" s="59" customFormat="1" ht="35.25" customHeight="1">
      <c r="A1421" s="83">
        <v>2</v>
      </c>
      <c r="B1421" s="121" t="s">
        <v>1799</v>
      </c>
      <c r="C1421" s="122" t="s">
        <v>27</v>
      </c>
      <c r="D1421" s="123" t="s">
        <v>1823</v>
      </c>
      <c r="E1421" s="123"/>
      <c r="F1421" s="124">
        <v>39</v>
      </c>
      <c r="G1421" s="123"/>
      <c r="H1421" s="125">
        <v>44433</v>
      </c>
      <c r="I1421" s="126">
        <v>44322</v>
      </c>
      <c r="J1421" s="129">
        <v>0.125</v>
      </c>
      <c r="K1421" s="124">
        <v>40</v>
      </c>
      <c r="L1421" s="123"/>
      <c r="M1421" s="127">
        <v>505</v>
      </c>
      <c r="N1421" s="125">
        <v>44316</v>
      </c>
      <c r="O1421" s="112">
        <v>1</v>
      </c>
      <c r="P1421" s="113">
        <f t="shared" ref="P1421:P1422" si="514">O1421*E1421</f>
        <v>0</v>
      </c>
      <c r="Q1421" s="117"/>
      <c r="R1421" s="118"/>
      <c r="S1421" s="118"/>
      <c r="T1421" s="118"/>
      <c r="U1421" s="118"/>
      <c r="V1421" s="118"/>
      <c r="W1421" s="130">
        <v>38</v>
      </c>
      <c r="X1421" s="131"/>
      <c r="Y1421" s="37"/>
    </row>
    <row r="1422" spans="1:25" s="30" customFormat="1" ht="27" customHeight="1">
      <c r="A1422" s="83">
        <v>3</v>
      </c>
      <c r="B1422" s="121" t="s">
        <v>1821</v>
      </c>
      <c r="C1422" s="122" t="s">
        <v>27</v>
      </c>
      <c r="D1422" s="123"/>
      <c r="E1422" s="123"/>
      <c r="F1422" s="124">
        <v>32</v>
      </c>
      <c r="G1422" s="123"/>
      <c r="H1422" s="125"/>
      <c r="I1422" s="126">
        <v>44322</v>
      </c>
      <c r="J1422" s="129">
        <v>0.125</v>
      </c>
      <c r="K1422" s="83">
        <v>40</v>
      </c>
      <c r="L1422" s="123"/>
      <c r="M1422" s="83">
        <v>505</v>
      </c>
      <c r="N1422" s="125">
        <v>44316</v>
      </c>
      <c r="O1422" s="112">
        <v>10</v>
      </c>
      <c r="P1422" s="113">
        <f t="shared" si="514"/>
        <v>0</v>
      </c>
      <c r="Q1422" s="117"/>
      <c r="R1422" s="118"/>
      <c r="S1422" s="118"/>
      <c r="T1422" s="118"/>
      <c r="U1422" s="118"/>
      <c r="V1422" s="118"/>
      <c r="W1422" s="130">
        <v>22</v>
      </c>
      <c r="X1422" s="131"/>
      <c r="Y1422" s="37">
        <f t="shared" si="481"/>
        <v>0</v>
      </c>
    </row>
    <row r="1423" spans="1:25" s="30" customFormat="1" ht="33" customHeight="1">
      <c r="A1423" s="355"/>
      <c r="B1423" s="167" t="s">
        <v>33</v>
      </c>
      <c r="C1423" s="573"/>
      <c r="D1423" s="573"/>
      <c r="E1423" s="581"/>
      <c r="F1423" s="573"/>
      <c r="G1423" s="581">
        <f>SUM(G1420:G1420)</f>
        <v>152768</v>
      </c>
      <c r="H1423" s="582"/>
      <c r="I1423" s="582"/>
      <c r="J1423" s="573"/>
      <c r="K1423" s="583"/>
      <c r="L1423" s="581">
        <f>SUM(L1420:L1420)</f>
        <v>0</v>
      </c>
      <c r="M1423" s="359"/>
      <c r="N1423" s="582"/>
      <c r="O1423" s="573"/>
      <c r="P1423" s="581">
        <f>SUM(P1420:P1420)</f>
        <v>4583.04</v>
      </c>
      <c r="Q1423" s="358"/>
      <c r="R1423" s="359"/>
      <c r="S1423" s="359"/>
      <c r="T1423" s="359"/>
      <c r="U1423" s="359"/>
      <c r="V1423" s="359"/>
      <c r="W1423" s="573"/>
      <c r="X1423" s="581">
        <f>SUM(X1420:X1420)</f>
        <v>148184.95999999999</v>
      </c>
      <c r="Y1423" s="37">
        <f t="shared" si="481"/>
        <v>0</v>
      </c>
    </row>
    <row r="1424" spans="1:25" s="36" customFormat="1" ht="38.25" customHeight="1">
      <c r="A1424" s="737" t="s">
        <v>52</v>
      </c>
      <c r="B1424" s="738"/>
      <c r="C1424" s="738"/>
      <c r="D1424" s="738"/>
      <c r="E1424" s="738"/>
      <c r="F1424" s="738"/>
      <c r="G1424" s="738"/>
      <c r="H1424" s="738"/>
      <c r="I1424" s="738"/>
      <c r="J1424" s="738"/>
      <c r="K1424" s="738"/>
      <c r="L1424" s="738"/>
      <c r="M1424" s="738"/>
      <c r="N1424" s="738"/>
      <c r="O1424" s="738"/>
      <c r="P1424" s="738"/>
      <c r="Q1424" s="738"/>
      <c r="R1424" s="738"/>
      <c r="S1424" s="738"/>
      <c r="T1424" s="738"/>
      <c r="U1424" s="738"/>
      <c r="V1424" s="738"/>
      <c r="W1424" s="738"/>
      <c r="X1424" s="739"/>
      <c r="Y1424" s="37">
        <f t="shared" si="481"/>
        <v>0</v>
      </c>
    </row>
    <row r="1425" spans="1:25" s="36" customFormat="1" ht="38.25" customHeight="1">
      <c r="A1425" s="355">
        <v>1</v>
      </c>
      <c r="B1425" s="175" t="s">
        <v>8</v>
      </c>
      <c r="C1425" s="79" t="s">
        <v>29</v>
      </c>
      <c r="D1425" s="285" t="s">
        <v>131</v>
      </c>
      <c r="E1425" s="307">
        <v>7.21</v>
      </c>
      <c r="F1425" s="355">
        <v>1163</v>
      </c>
      <c r="G1425" s="132">
        <f t="shared" ref="G1425:G1436" si="515">F1425*E1425</f>
        <v>8385.23</v>
      </c>
      <c r="H1425" s="235">
        <v>44440</v>
      </c>
      <c r="I1425" s="235"/>
      <c r="J1425" s="286"/>
      <c r="K1425" s="79"/>
      <c r="L1425" s="132"/>
      <c r="M1425" s="233">
        <v>1212</v>
      </c>
      <c r="N1425" s="235">
        <v>43763</v>
      </c>
      <c r="O1425" s="355">
        <f>F1425+K1425-W1425</f>
        <v>370</v>
      </c>
      <c r="P1425" s="132">
        <f>O1425*E1425</f>
        <v>2667.7</v>
      </c>
      <c r="Q1425" s="358"/>
      <c r="R1425" s="359"/>
      <c r="S1425" s="359"/>
      <c r="T1425" s="359"/>
      <c r="U1425" s="359"/>
      <c r="V1425" s="359"/>
      <c r="W1425" s="355">
        <v>793</v>
      </c>
      <c r="X1425" s="132">
        <f>W1425*E1425</f>
        <v>5717.53</v>
      </c>
      <c r="Y1425" s="37">
        <f t="shared" ref="Y1425:Y1485" si="516">G1426+L1426-P1426-X1426</f>
        <v>0</v>
      </c>
    </row>
    <row r="1426" spans="1:25" s="36" customFormat="1" ht="30" customHeight="1">
      <c r="A1426" s="355">
        <v>2</v>
      </c>
      <c r="B1426" s="571" t="s">
        <v>7</v>
      </c>
      <c r="C1426" s="665" t="s">
        <v>29</v>
      </c>
      <c r="D1426" s="285"/>
      <c r="E1426" s="307">
        <v>1.95</v>
      </c>
      <c r="F1426" s="355">
        <v>0</v>
      </c>
      <c r="G1426" s="132">
        <f t="shared" si="515"/>
        <v>0</v>
      </c>
      <c r="H1426" s="219">
        <v>44713</v>
      </c>
      <c r="I1426" s="219"/>
      <c r="J1426" s="79"/>
      <c r="K1426" s="80"/>
      <c r="L1426" s="132"/>
      <c r="M1426" s="356"/>
      <c r="N1426" s="357"/>
      <c r="O1426" s="355">
        <f t="shared" ref="O1426:O1435" si="517">F1426+K1426-W1426</f>
        <v>0</v>
      </c>
      <c r="P1426" s="132">
        <f t="shared" ref="P1426:P1436" si="518">O1426*E1426</f>
        <v>0</v>
      </c>
      <c r="Q1426" s="649"/>
      <c r="R1426" s="650"/>
      <c r="S1426" s="650"/>
      <c r="T1426" s="650"/>
      <c r="U1426" s="650"/>
      <c r="V1426" s="650"/>
      <c r="W1426" s="355">
        <v>0</v>
      </c>
      <c r="X1426" s="132">
        <f t="shared" ref="X1426:X1436" si="519">W1426*E1426</f>
        <v>0</v>
      </c>
      <c r="Y1426" s="37">
        <f t="shared" si="516"/>
        <v>0</v>
      </c>
    </row>
    <row r="1427" spans="1:25" s="36" customFormat="1" ht="30" customHeight="1">
      <c r="A1427" s="355">
        <v>4</v>
      </c>
      <c r="B1427" s="309" t="s">
        <v>204</v>
      </c>
      <c r="C1427" s="233" t="s">
        <v>27</v>
      </c>
      <c r="D1427" s="285" t="s">
        <v>1961</v>
      </c>
      <c r="E1427" s="586">
        <v>2.94</v>
      </c>
      <c r="F1427" s="355">
        <v>387</v>
      </c>
      <c r="G1427" s="132">
        <f t="shared" si="515"/>
        <v>1137.78</v>
      </c>
      <c r="H1427" s="219">
        <v>44829</v>
      </c>
      <c r="I1427" s="219"/>
      <c r="J1427" s="79"/>
      <c r="K1427" s="80"/>
      <c r="L1427" s="132"/>
      <c r="M1427" s="79">
        <v>1420</v>
      </c>
      <c r="N1427" s="219">
        <v>43810</v>
      </c>
      <c r="O1427" s="355">
        <f t="shared" si="517"/>
        <v>0</v>
      </c>
      <c r="P1427" s="132">
        <f t="shared" si="518"/>
        <v>0</v>
      </c>
      <c r="Q1427" s="358"/>
      <c r="R1427" s="359"/>
      <c r="S1427" s="359"/>
      <c r="T1427" s="359"/>
      <c r="U1427" s="359"/>
      <c r="V1427" s="359"/>
      <c r="W1427" s="355">
        <v>387</v>
      </c>
      <c r="X1427" s="132">
        <f t="shared" si="519"/>
        <v>1137.78</v>
      </c>
      <c r="Y1427" s="37">
        <f t="shared" si="516"/>
        <v>0</v>
      </c>
    </row>
    <row r="1428" spans="1:25" s="36" customFormat="1" ht="30" customHeight="1">
      <c r="A1428" s="355">
        <v>6</v>
      </c>
      <c r="B1428" s="309" t="s">
        <v>339</v>
      </c>
      <c r="C1428" s="585" t="s">
        <v>27</v>
      </c>
      <c r="D1428" s="285"/>
      <c r="E1428" s="586">
        <v>6.42</v>
      </c>
      <c r="F1428" s="80">
        <v>2439</v>
      </c>
      <c r="G1428" s="132">
        <f t="shared" si="515"/>
        <v>15658.38</v>
      </c>
      <c r="H1428" s="219"/>
      <c r="I1428" s="219"/>
      <c r="J1428" s="79"/>
      <c r="K1428" s="80"/>
      <c r="L1428" s="132"/>
      <c r="M1428" s="79">
        <v>931</v>
      </c>
      <c r="N1428" s="219">
        <v>44084</v>
      </c>
      <c r="O1428" s="355">
        <f t="shared" si="517"/>
        <v>270</v>
      </c>
      <c r="P1428" s="132">
        <f t="shared" si="518"/>
        <v>1733.4</v>
      </c>
      <c r="Q1428" s="358"/>
      <c r="R1428" s="359"/>
      <c r="S1428" s="359"/>
      <c r="T1428" s="359"/>
      <c r="U1428" s="359"/>
      <c r="V1428" s="359"/>
      <c r="W1428" s="80">
        <v>2169</v>
      </c>
      <c r="X1428" s="132">
        <f t="shared" si="519"/>
        <v>13924.98</v>
      </c>
      <c r="Y1428" s="37">
        <f t="shared" si="516"/>
        <v>0</v>
      </c>
    </row>
    <row r="1429" spans="1:25" s="36" customFormat="1" ht="30" customHeight="1">
      <c r="A1429" s="355">
        <v>7</v>
      </c>
      <c r="B1429" s="309" t="s">
        <v>197</v>
      </c>
      <c r="C1429" s="233" t="s">
        <v>27</v>
      </c>
      <c r="D1429" s="285"/>
      <c r="E1429" s="586">
        <v>7.49</v>
      </c>
      <c r="F1429" s="80">
        <v>552</v>
      </c>
      <c r="G1429" s="132">
        <f t="shared" si="515"/>
        <v>4134.4800000000005</v>
      </c>
      <c r="H1429" s="219"/>
      <c r="I1429" s="219"/>
      <c r="J1429" s="79"/>
      <c r="K1429" s="80"/>
      <c r="L1429" s="132"/>
      <c r="M1429" s="79">
        <v>931</v>
      </c>
      <c r="N1429" s="219">
        <v>44084</v>
      </c>
      <c r="O1429" s="355">
        <f t="shared" si="517"/>
        <v>360</v>
      </c>
      <c r="P1429" s="132">
        <f t="shared" si="518"/>
        <v>2696.4</v>
      </c>
      <c r="Q1429" s="358"/>
      <c r="R1429" s="359"/>
      <c r="S1429" s="359"/>
      <c r="T1429" s="359"/>
      <c r="U1429" s="359"/>
      <c r="V1429" s="359"/>
      <c r="W1429" s="80">
        <v>192</v>
      </c>
      <c r="X1429" s="132">
        <f t="shared" si="519"/>
        <v>1438.08</v>
      </c>
      <c r="Y1429" s="37">
        <f t="shared" si="516"/>
        <v>0</v>
      </c>
    </row>
    <row r="1430" spans="1:25" s="36" customFormat="1" ht="30" customHeight="1">
      <c r="A1430" s="355">
        <v>8</v>
      </c>
      <c r="B1430" s="309" t="s">
        <v>194</v>
      </c>
      <c r="C1430" s="233" t="s">
        <v>27</v>
      </c>
      <c r="D1430" s="285"/>
      <c r="E1430" s="586">
        <v>2.7</v>
      </c>
      <c r="F1430" s="80">
        <v>10164</v>
      </c>
      <c r="G1430" s="132">
        <f t="shared" si="515"/>
        <v>27442.800000000003</v>
      </c>
      <c r="H1430" s="219"/>
      <c r="I1430" s="219"/>
      <c r="J1430" s="79"/>
      <c r="K1430" s="80"/>
      <c r="L1430" s="132"/>
      <c r="M1430" s="79">
        <v>273</v>
      </c>
      <c r="N1430" s="219">
        <v>44183</v>
      </c>
      <c r="O1430" s="355">
        <f t="shared" si="517"/>
        <v>810</v>
      </c>
      <c r="P1430" s="132">
        <f t="shared" si="518"/>
        <v>2187</v>
      </c>
      <c r="Q1430" s="358"/>
      <c r="R1430" s="359"/>
      <c r="S1430" s="359"/>
      <c r="T1430" s="359"/>
      <c r="U1430" s="359"/>
      <c r="V1430" s="359"/>
      <c r="W1430" s="80">
        <v>9354</v>
      </c>
      <c r="X1430" s="132">
        <f t="shared" si="519"/>
        <v>25255.800000000003</v>
      </c>
      <c r="Y1430" s="37">
        <f t="shared" si="516"/>
        <v>0</v>
      </c>
    </row>
    <row r="1431" spans="1:25" s="36" customFormat="1" ht="30.75" customHeight="1">
      <c r="A1431" s="355">
        <v>9</v>
      </c>
      <c r="B1431" s="309" t="s">
        <v>195</v>
      </c>
      <c r="C1431" s="233" t="s">
        <v>27</v>
      </c>
      <c r="D1431" s="285"/>
      <c r="E1431" s="586">
        <v>2.94</v>
      </c>
      <c r="F1431" s="80">
        <v>4911</v>
      </c>
      <c r="G1431" s="132">
        <f t="shared" si="515"/>
        <v>14438.34</v>
      </c>
      <c r="H1431" s="219"/>
      <c r="I1431" s="219"/>
      <c r="J1431" s="79"/>
      <c r="K1431" s="80"/>
      <c r="L1431" s="132"/>
      <c r="M1431" s="79">
        <v>273</v>
      </c>
      <c r="N1431" s="219">
        <v>44183</v>
      </c>
      <c r="O1431" s="355">
        <f t="shared" si="517"/>
        <v>720</v>
      </c>
      <c r="P1431" s="132">
        <f t="shared" si="518"/>
        <v>2116.8000000000002</v>
      </c>
      <c r="Q1431" s="358"/>
      <c r="R1431" s="359"/>
      <c r="S1431" s="359"/>
      <c r="T1431" s="359"/>
      <c r="U1431" s="359"/>
      <c r="V1431" s="359"/>
      <c r="W1431" s="80">
        <v>4191</v>
      </c>
      <c r="X1431" s="132">
        <f t="shared" si="519"/>
        <v>12321.539999999999</v>
      </c>
      <c r="Y1431" s="37">
        <f t="shared" si="516"/>
        <v>0</v>
      </c>
    </row>
    <row r="1432" spans="1:25" s="36" customFormat="1" ht="89.25" customHeight="1">
      <c r="A1432" s="355">
        <v>10</v>
      </c>
      <c r="B1432" s="175" t="s">
        <v>457</v>
      </c>
      <c r="C1432" s="79" t="s">
        <v>458</v>
      </c>
      <c r="D1432" s="285" t="s">
        <v>459</v>
      </c>
      <c r="E1432" s="307" t="s">
        <v>460</v>
      </c>
      <c r="F1432" s="237">
        <v>30</v>
      </c>
      <c r="G1432" s="132">
        <f t="shared" si="515"/>
        <v>25615.8</v>
      </c>
      <c r="H1432" s="219" t="s">
        <v>461</v>
      </c>
      <c r="I1432" s="235"/>
      <c r="J1432" s="285"/>
      <c r="K1432" s="237"/>
      <c r="L1432" s="132"/>
      <c r="M1432" s="356" t="s">
        <v>462</v>
      </c>
      <c r="N1432" s="357" t="s">
        <v>463</v>
      </c>
      <c r="O1432" s="112">
        <f t="shared" si="517"/>
        <v>1</v>
      </c>
      <c r="P1432" s="113">
        <f t="shared" si="518"/>
        <v>853.86</v>
      </c>
      <c r="Q1432" s="358"/>
      <c r="R1432" s="359"/>
      <c r="S1432" s="359"/>
      <c r="T1432" s="359"/>
      <c r="U1432" s="359"/>
      <c r="V1432" s="359"/>
      <c r="W1432" s="237">
        <v>29</v>
      </c>
      <c r="X1432" s="113">
        <f t="shared" si="519"/>
        <v>24761.94</v>
      </c>
      <c r="Y1432" s="37">
        <f t="shared" si="516"/>
        <v>0</v>
      </c>
    </row>
    <row r="1433" spans="1:25" s="36" customFormat="1" ht="72" customHeight="1">
      <c r="A1433" s="355">
        <v>11</v>
      </c>
      <c r="B1433" s="175" t="s">
        <v>464</v>
      </c>
      <c r="C1433" s="79" t="s">
        <v>465</v>
      </c>
      <c r="D1433" s="285" t="s">
        <v>466</v>
      </c>
      <c r="E1433" s="307" t="s">
        <v>467</v>
      </c>
      <c r="F1433" s="237">
        <v>41</v>
      </c>
      <c r="G1433" s="132">
        <f t="shared" si="515"/>
        <v>6471.8499999999995</v>
      </c>
      <c r="H1433" s="219" t="s">
        <v>468</v>
      </c>
      <c r="I1433" s="235"/>
      <c r="J1433" s="285"/>
      <c r="K1433" s="237"/>
      <c r="L1433" s="132"/>
      <c r="M1433" s="356" t="s">
        <v>469</v>
      </c>
      <c r="N1433" s="357" t="s">
        <v>470</v>
      </c>
      <c r="O1433" s="112">
        <f t="shared" si="517"/>
        <v>9</v>
      </c>
      <c r="P1433" s="113">
        <f t="shared" si="518"/>
        <v>1420.6499999999999</v>
      </c>
      <c r="Q1433" s="358"/>
      <c r="R1433" s="359"/>
      <c r="S1433" s="359"/>
      <c r="T1433" s="359"/>
      <c r="U1433" s="359"/>
      <c r="V1433" s="359"/>
      <c r="W1433" s="237">
        <v>32</v>
      </c>
      <c r="X1433" s="113">
        <f t="shared" si="519"/>
        <v>5051.2</v>
      </c>
      <c r="Y1433" s="37">
        <f t="shared" si="516"/>
        <v>0</v>
      </c>
    </row>
    <row r="1434" spans="1:25" s="36" customFormat="1" ht="42" customHeight="1">
      <c r="A1434" s="355">
        <v>12</v>
      </c>
      <c r="B1434" s="175" t="s">
        <v>198</v>
      </c>
      <c r="C1434" s="79" t="s">
        <v>0</v>
      </c>
      <c r="D1434" s="285"/>
      <c r="E1434" s="307">
        <v>0</v>
      </c>
      <c r="F1434" s="355">
        <v>10</v>
      </c>
      <c r="G1434" s="132">
        <f t="shared" si="515"/>
        <v>0</v>
      </c>
      <c r="H1434" s="219"/>
      <c r="I1434" s="219"/>
      <c r="J1434" s="79"/>
      <c r="K1434" s="80"/>
      <c r="L1434" s="132"/>
      <c r="M1434" s="356">
        <v>1435</v>
      </c>
      <c r="N1434" s="357">
        <v>43812</v>
      </c>
      <c r="O1434" s="355">
        <f t="shared" si="517"/>
        <v>0</v>
      </c>
      <c r="P1434" s="132">
        <f t="shared" si="518"/>
        <v>0</v>
      </c>
      <c r="Q1434" s="358"/>
      <c r="R1434" s="359"/>
      <c r="S1434" s="359"/>
      <c r="T1434" s="359"/>
      <c r="U1434" s="359"/>
      <c r="V1434" s="359"/>
      <c r="W1434" s="355">
        <v>10</v>
      </c>
      <c r="X1434" s="132">
        <f t="shared" si="519"/>
        <v>0</v>
      </c>
      <c r="Y1434" s="37">
        <f t="shared" si="516"/>
        <v>0</v>
      </c>
    </row>
    <row r="1435" spans="1:25" s="36" customFormat="1" ht="48.75" customHeight="1">
      <c r="A1435" s="355">
        <v>13</v>
      </c>
      <c r="B1435" s="175" t="s">
        <v>350</v>
      </c>
      <c r="C1435" s="79" t="s">
        <v>103</v>
      </c>
      <c r="D1435" s="592" t="s">
        <v>1219</v>
      </c>
      <c r="E1435" s="307">
        <v>55.64</v>
      </c>
      <c r="F1435" s="355">
        <v>600</v>
      </c>
      <c r="G1435" s="132">
        <f t="shared" si="515"/>
        <v>33384</v>
      </c>
      <c r="H1435" s="219">
        <v>44621</v>
      </c>
      <c r="I1435" s="219"/>
      <c r="J1435" s="79"/>
      <c r="K1435" s="80"/>
      <c r="L1435" s="132"/>
      <c r="M1435" s="356">
        <v>1428</v>
      </c>
      <c r="N1435" s="357">
        <v>44183</v>
      </c>
      <c r="O1435" s="355">
        <f t="shared" si="517"/>
        <v>0</v>
      </c>
      <c r="P1435" s="132">
        <f t="shared" si="518"/>
        <v>0</v>
      </c>
      <c r="Q1435" s="358"/>
      <c r="R1435" s="359"/>
      <c r="S1435" s="359"/>
      <c r="T1435" s="359"/>
      <c r="U1435" s="359"/>
      <c r="V1435" s="359"/>
      <c r="W1435" s="355">
        <v>600</v>
      </c>
      <c r="X1435" s="593">
        <f t="shared" si="519"/>
        <v>33384</v>
      </c>
      <c r="Y1435" s="37">
        <f t="shared" si="516"/>
        <v>0</v>
      </c>
    </row>
    <row r="1436" spans="1:25" s="30" customFormat="1" ht="27.75" customHeight="1">
      <c r="A1436" s="355">
        <v>14</v>
      </c>
      <c r="B1436" s="175" t="s">
        <v>350</v>
      </c>
      <c r="C1436" s="79" t="s">
        <v>103</v>
      </c>
      <c r="D1436" s="592" t="s">
        <v>1219</v>
      </c>
      <c r="E1436" s="307">
        <v>42.5</v>
      </c>
      <c r="F1436" s="355">
        <v>600</v>
      </c>
      <c r="G1436" s="132">
        <f t="shared" si="515"/>
        <v>25500</v>
      </c>
      <c r="H1436" s="219">
        <v>44621</v>
      </c>
      <c r="I1436" s="219"/>
      <c r="J1436" s="79"/>
      <c r="K1436" s="80"/>
      <c r="L1436" s="132"/>
      <c r="M1436" s="356">
        <v>1004</v>
      </c>
      <c r="N1436" s="357">
        <v>44098</v>
      </c>
      <c r="O1436" s="355">
        <v>300</v>
      </c>
      <c r="P1436" s="132">
        <f t="shared" si="518"/>
        <v>12750</v>
      </c>
      <c r="Q1436" s="358"/>
      <c r="R1436" s="359"/>
      <c r="S1436" s="359"/>
      <c r="T1436" s="359"/>
      <c r="U1436" s="359"/>
      <c r="V1436" s="359"/>
      <c r="W1436" s="355">
        <v>300</v>
      </c>
      <c r="X1436" s="593">
        <f t="shared" si="519"/>
        <v>12750</v>
      </c>
      <c r="Y1436" s="37">
        <f t="shared" si="516"/>
        <v>0</v>
      </c>
    </row>
    <row r="1437" spans="1:25" s="30" customFormat="1" ht="27.75" customHeight="1">
      <c r="A1437" s="573"/>
      <c r="B1437" s="167" t="s">
        <v>33</v>
      </c>
      <c r="C1437" s="341"/>
      <c r="D1437" s="572"/>
      <c r="E1437" s="332"/>
      <c r="F1437" s="573"/>
      <c r="G1437" s="581">
        <f>SUM(G1425:G1436)</f>
        <v>162168.66</v>
      </c>
      <c r="H1437" s="582"/>
      <c r="I1437" s="582"/>
      <c r="J1437" s="573"/>
      <c r="K1437" s="583"/>
      <c r="L1437" s="581">
        <f>SUM(L1425:L1436)</f>
        <v>0</v>
      </c>
      <c r="M1437" s="359"/>
      <c r="N1437" s="582"/>
      <c r="O1437" s="573"/>
      <c r="P1437" s="581">
        <f>SUM(P1425:P1436)</f>
        <v>26425.809999999998</v>
      </c>
      <c r="Q1437" s="358"/>
      <c r="R1437" s="359"/>
      <c r="S1437" s="359"/>
      <c r="T1437" s="359"/>
      <c r="U1437" s="359"/>
      <c r="V1437" s="359"/>
      <c r="W1437" s="573"/>
      <c r="X1437" s="581">
        <f>SUM(X1425:X1436)</f>
        <v>135742.85</v>
      </c>
      <c r="Y1437" s="37">
        <f t="shared" si="516"/>
        <v>0</v>
      </c>
    </row>
    <row r="1438" spans="1:25" s="36" customFormat="1" ht="28.5" customHeight="1">
      <c r="A1438" s="737" t="s">
        <v>57</v>
      </c>
      <c r="B1438" s="738"/>
      <c r="C1438" s="738"/>
      <c r="D1438" s="738"/>
      <c r="E1438" s="738"/>
      <c r="F1438" s="738"/>
      <c r="G1438" s="738"/>
      <c r="H1438" s="738"/>
      <c r="I1438" s="738"/>
      <c r="J1438" s="738"/>
      <c r="K1438" s="738"/>
      <c r="L1438" s="738"/>
      <c r="M1438" s="738"/>
      <c r="N1438" s="738"/>
      <c r="O1438" s="738"/>
      <c r="P1438" s="738"/>
      <c r="Q1438" s="738"/>
      <c r="R1438" s="738"/>
      <c r="S1438" s="738"/>
      <c r="T1438" s="738"/>
      <c r="U1438" s="738"/>
      <c r="V1438" s="738"/>
      <c r="W1438" s="738"/>
      <c r="X1438" s="739"/>
      <c r="Y1438" s="37">
        <f t="shared" si="516"/>
        <v>0</v>
      </c>
    </row>
    <row r="1439" spans="1:25" s="36" customFormat="1" ht="28.5" customHeight="1">
      <c r="A1439" s="355">
        <v>1</v>
      </c>
      <c r="B1439" s="309" t="s">
        <v>194</v>
      </c>
      <c r="C1439" s="233" t="s">
        <v>27</v>
      </c>
      <c r="D1439" s="285"/>
      <c r="E1439" s="586">
        <v>3.6</v>
      </c>
      <c r="F1439" s="355">
        <v>0</v>
      </c>
      <c r="G1439" s="132">
        <f t="shared" ref="G1439:G1453" si="520">F1439*E1439</f>
        <v>0</v>
      </c>
      <c r="H1439" s="219"/>
      <c r="I1439" s="219"/>
      <c r="J1439" s="79"/>
      <c r="K1439" s="80"/>
      <c r="L1439" s="132"/>
      <c r="M1439" s="79">
        <v>1420</v>
      </c>
      <c r="N1439" s="219">
        <v>43810</v>
      </c>
      <c r="O1439" s="355">
        <f t="shared" ref="O1439:O1451" si="521">F1439+K1439-W1439</f>
        <v>0</v>
      </c>
      <c r="P1439" s="132">
        <f t="shared" ref="P1439:P1451" si="522">O1439*E1439</f>
        <v>0</v>
      </c>
      <c r="Q1439" s="358"/>
      <c r="R1439" s="359"/>
      <c r="S1439" s="359"/>
      <c r="T1439" s="359"/>
      <c r="U1439" s="359"/>
      <c r="V1439" s="359"/>
      <c r="W1439" s="355">
        <v>0</v>
      </c>
      <c r="X1439" s="132">
        <f t="shared" ref="X1439:X1453" si="523">W1439*E1439</f>
        <v>0</v>
      </c>
      <c r="Y1439" s="37">
        <f t="shared" si="516"/>
        <v>0</v>
      </c>
    </row>
    <row r="1440" spans="1:25" s="36" customFormat="1" ht="28.5" customHeight="1">
      <c r="A1440" s="355">
        <v>2</v>
      </c>
      <c r="B1440" s="584" t="s">
        <v>339</v>
      </c>
      <c r="C1440" s="585" t="s">
        <v>27</v>
      </c>
      <c r="D1440" s="285"/>
      <c r="E1440" s="586">
        <v>6.42</v>
      </c>
      <c r="F1440" s="80">
        <v>504</v>
      </c>
      <c r="G1440" s="132">
        <f t="shared" si="520"/>
        <v>3235.68</v>
      </c>
      <c r="H1440" s="219"/>
      <c r="I1440" s="219"/>
      <c r="J1440" s="79"/>
      <c r="K1440" s="80"/>
      <c r="L1440" s="132"/>
      <c r="M1440" s="79">
        <v>931</v>
      </c>
      <c r="N1440" s="219">
        <v>44084</v>
      </c>
      <c r="O1440" s="355">
        <f t="shared" si="521"/>
        <v>270</v>
      </c>
      <c r="P1440" s="132">
        <f t="shared" si="522"/>
        <v>1733.4</v>
      </c>
      <c r="Q1440" s="358"/>
      <c r="R1440" s="359"/>
      <c r="S1440" s="359"/>
      <c r="T1440" s="359"/>
      <c r="U1440" s="359"/>
      <c r="V1440" s="359"/>
      <c r="W1440" s="80">
        <v>234</v>
      </c>
      <c r="X1440" s="132">
        <f t="shared" si="523"/>
        <v>1502.28</v>
      </c>
      <c r="Y1440" s="37">
        <f t="shared" si="516"/>
        <v>0</v>
      </c>
    </row>
    <row r="1441" spans="1:25" s="36" customFormat="1" ht="28.5" customHeight="1">
      <c r="A1441" s="355">
        <v>3</v>
      </c>
      <c r="B1441" s="309" t="s">
        <v>339</v>
      </c>
      <c r="C1441" s="585" t="s">
        <v>27</v>
      </c>
      <c r="D1441" s="285"/>
      <c r="E1441" s="586">
        <v>6.42</v>
      </c>
      <c r="F1441" s="80">
        <v>504</v>
      </c>
      <c r="G1441" s="132">
        <f t="shared" si="520"/>
        <v>3235.68</v>
      </c>
      <c r="H1441" s="219"/>
      <c r="I1441" s="219"/>
      <c r="J1441" s="79"/>
      <c r="K1441" s="80"/>
      <c r="L1441" s="132"/>
      <c r="M1441" s="79">
        <v>931</v>
      </c>
      <c r="N1441" s="219">
        <v>44084</v>
      </c>
      <c r="O1441" s="355">
        <f t="shared" si="521"/>
        <v>0</v>
      </c>
      <c r="P1441" s="132">
        <f t="shared" si="522"/>
        <v>0</v>
      </c>
      <c r="Q1441" s="358"/>
      <c r="R1441" s="359"/>
      <c r="S1441" s="359"/>
      <c r="T1441" s="359"/>
      <c r="U1441" s="359"/>
      <c r="V1441" s="359"/>
      <c r="W1441" s="80">
        <v>504</v>
      </c>
      <c r="X1441" s="132">
        <f t="shared" si="523"/>
        <v>3235.68</v>
      </c>
      <c r="Y1441" s="37">
        <f t="shared" si="516"/>
        <v>0</v>
      </c>
    </row>
    <row r="1442" spans="1:25" s="36" customFormat="1" ht="28.5" customHeight="1">
      <c r="A1442" s="355">
        <v>4</v>
      </c>
      <c r="B1442" s="309" t="s">
        <v>197</v>
      </c>
      <c r="C1442" s="233" t="s">
        <v>27</v>
      </c>
      <c r="D1442" s="285"/>
      <c r="E1442" s="586">
        <v>7.49</v>
      </c>
      <c r="F1442" s="80">
        <v>335</v>
      </c>
      <c r="G1442" s="132">
        <f t="shared" si="520"/>
        <v>2509.15</v>
      </c>
      <c r="H1442" s="219"/>
      <c r="I1442" s="219"/>
      <c r="J1442" s="79"/>
      <c r="K1442" s="80"/>
      <c r="L1442" s="132"/>
      <c r="M1442" s="79">
        <v>931</v>
      </c>
      <c r="N1442" s="219">
        <v>44084</v>
      </c>
      <c r="O1442" s="355">
        <f t="shared" si="521"/>
        <v>0</v>
      </c>
      <c r="P1442" s="132">
        <f t="shared" si="522"/>
        <v>0</v>
      </c>
      <c r="Q1442" s="358"/>
      <c r="R1442" s="359"/>
      <c r="S1442" s="359"/>
      <c r="T1442" s="359"/>
      <c r="U1442" s="359"/>
      <c r="V1442" s="359"/>
      <c r="W1442" s="80">
        <v>335</v>
      </c>
      <c r="X1442" s="132">
        <f t="shared" si="523"/>
        <v>2509.15</v>
      </c>
      <c r="Y1442" s="37">
        <f t="shared" si="516"/>
        <v>0</v>
      </c>
    </row>
    <row r="1443" spans="1:25" s="36" customFormat="1" ht="28.5" customHeight="1">
      <c r="A1443" s="355">
        <v>5</v>
      </c>
      <c r="B1443" s="309" t="s">
        <v>339</v>
      </c>
      <c r="C1443" s="585" t="s">
        <v>27</v>
      </c>
      <c r="D1443" s="285"/>
      <c r="E1443" s="586">
        <v>10.7</v>
      </c>
      <c r="F1443" s="355">
        <v>1532</v>
      </c>
      <c r="G1443" s="132">
        <f t="shared" si="520"/>
        <v>16392.399999999998</v>
      </c>
      <c r="H1443" s="219"/>
      <c r="I1443" s="219"/>
      <c r="J1443" s="79"/>
      <c r="K1443" s="80"/>
      <c r="L1443" s="132"/>
      <c r="M1443" s="79">
        <v>931</v>
      </c>
      <c r="N1443" s="219">
        <v>44084</v>
      </c>
      <c r="O1443" s="355">
        <f t="shared" si="521"/>
        <v>270</v>
      </c>
      <c r="P1443" s="132">
        <f t="shared" si="522"/>
        <v>2889</v>
      </c>
      <c r="Q1443" s="358"/>
      <c r="R1443" s="359"/>
      <c r="S1443" s="359"/>
      <c r="T1443" s="359"/>
      <c r="U1443" s="359"/>
      <c r="V1443" s="359"/>
      <c r="W1443" s="355">
        <v>1262</v>
      </c>
      <c r="X1443" s="132">
        <f t="shared" si="523"/>
        <v>13503.4</v>
      </c>
      <c r="Y1443" s="37">
        <f t="shared" si="516"/>
        <v>0</v>
      </c>
    </row>
    <row r="1444" spans="1:25" s="36" customFormat="1" ht="28.5" customHeight="1">
      <c r="A1444" s="355">
        <v>6</v>
      </c>
      <c r="B1444" s="309" t="s">
        <v>194</v>
      </c>
      <c r="C1444" s="233" t="s">
        <v>27</v>
      </c>
      <c r="D1444" s="285"/>
      <c r="E1444" s="586">
        <v>2.7</v>
      </c>
      <c r="F1444" s="80">
        <v>12912</v>
      </c>
      <c r="G1444" s="132">
        <f t="shared" si="520"/>
        <v>34862.400000000001</v>
      </c>
      <c r="H1444" s="219"/>
      <c r="I1444" s="219"/>
      <c r="J1444" s="79"/>
      <c r="K1444" s="80"/>
      <c r="L1444" s="132"/>
      <c r="M1444" s="79">
        <v>273</v>
      </c>
      <c r="N1444" s="219">
        <v>44183</v>
      </c>
      <c r="O1444" s="355">
        <f t="shared" si="521"/>
        <v>270</v>
      </c>
      <c r="P1444" s="132">
        <f t="shared" si="522"/>
        <v>729</v>
      </c>
      <c r="Q1444" s="358"/>
      <c r="R1444" s="359"/>
      <c r="S1444" s="359"/>
      <c r="T1444" s="359"/>
      <c r="U1444" s="359"/>
      <c r="V1444" s="359"/>
      <c r="W1444" s="80">
        <v>12642</v>
      </c>
      <c r="X1444" s="132">
        <f t="shared" si="523"/>
        <v>34133.4</v>
      </c>
      <c r="Y1444" s="37">
        <f t="shared" si="516"/>
        <v>0</v>
      </c>
    </row>
    <row r="1445" spans="1:25" s="36" customFormat="1" ht="48" customHeight="1">
      <c r="A1445" s="355">
        <v>7</v>
      </c>
      <c r="B1445" s="309" t="s">
        <v>195</v>
      </c>
      <c r="C1445" s="233" t="s">
        <v>27</v>
      </c>
      <c r="D1445" s="285"/>
      <c r="E1445" s="586">
        <v>2.4500000000000002</v>
      </c>
      <c r="F1445" s="80">
        <v>6683</v>
      </c>
      <c r="G1445" s="132">
        <f t="shared" si="520"/>
        <v>16373.35</v>
      </c>
      <c r="H1445" s="219"/>
      <c r="I1445" s="219"/>
      <c r="J1445" s="79"/>
      <c r="K1445" s="80"/>
      <c r="L1445" s="132"/>
      <c r="M1445" s="79">
        <v>273</v>
      </c>
      <c r="N1445" s="219">
        <v>44183</v>
      </c>
      <c r="O1445" s="355">
        <f t="shared" si="521"/>
        <v>810</v>
      </c>
      <c r="P1445" s="132">
        <f t="shared" si="522"/>
        <v>1984.5000000000002</v>
      </c>
      <c r="Q1445" s="358"/>
      <c r="R1445" s="359"/>
      <c r="S1445" s="359"/>
      <c r="T1445" s="359"/>
      <c r="U1445" s="359"/>
      <c r="V1445" s="359"/>
      <c r="W1445" s="80">
        <v>5873</v>
      </c>
      <c r="X1445" s="132">
        <f t="shared" si="523"/>
        <v>14388.85</v>
      </c>
      <c r="Y1445" s="37">
        <f t="shared" si="516"/>
        <v>0</v>
      </c>
    </row>
    <row r="1446" spans="1:25" s="36" customFormat="1" ht="48" customHeight="1">
      <c r="A1446" s="355">
        <v>8</v>
      </c>
      <c r="B1446" s="175" t="s">
        <v>350</v>
      </c>
      <c r="C1446" s="79" t="s">
        <v>103</v>
      </c>
      <c r="D1446" s="291" t="s">
        <v>1219</v>
      </c>
      <c r="E1446" s="307">
        <v>42.5</v>
      </c>
      <c r="F1446" s="355">
        <v>3945</v>
      </c>
      <c r="G1446" s="132">
        <f t="shared" si="520"/>
        <v>167662.5</v>
      </c>
      <c r="H1446" s="219">
        <v>44621</v>
      </c>
      <c r="I1446" s="219"/>
      <c r="J1446" s="79"/>
      <c r="K1446" s="80"/>
      <c r="L1446" s="132"/>
      <c r="M1446" s="356">
        <v>1004</v>
      </c>
      <c r="N1446" s="357">
        <v>44098</v>
      </c>
      <c r="O1446" s="355">
        <f t="shared" si="521"/>
        <v>420</v>
      </c>
      <c r="P1446" s="132">
        <f t="shared" si="522"/>
        <v>17850</v>
      </c>
      <c r="Q1446" s="358"/>
      <c r="R1446" s="359"/>
      <c r="S1446" s="359"/>
      <c r="T1446" s="359"/>
      <c r="U1446" s="359"/>
      <c r="V1446" s="359"/>
      <c r="W1446" s="355">
        <v>3525</v>
      </c>
      <c r="X1446" s="593">
        <f t="shared" si="523"/>
        <v>149812.5</v>
      </c>
      <c r="Y1446" s="37">
        <f t="shared" si="516"/>
        <v>0</v>
      </c>
    </row>
    <row r="1447" spans="1:25" s="36" customFormat="1" ht="81.75" customHeight="1">
      <c r="A1447" s="355">
        <v>9</v>
      </c>
      <c r="B1447" s="175" t="s">
        <v>350</v>
      </c>
      <c r="C1447" s="79" t="s">
        <v>103</v>
      </c>
      <c r="D1447" s="291" t="s">
        <v>1219</v>
      </c>
      <c r="E1447" s="307">
        <v>55.64</v>
      </c>
      <c r="F1447" s="355">
        <v>0</v>
      </c>
      <c r="G1447" s="132">
        <f t="shared" si="520"/>
        <v>0</v>
      </c>
      <c r="H1447" s="219">
        <v>44621</v>
      </c>
      <c r="I1447" s="219"/>
      <c r="J1447" s="79"/>
      <c r="K1447" s="80"/>
      <c r="L1447" s="132"/>
      <c r="M1447" s="356">
        <v>1428</v>
      </c>
      <c r="N1447" s="357">
        <v>44183</v>
      </c>
      <c r="O1447" s="355">
        <f t="shared" si="521"/>
        <v>0</v>
      </c>
      <c r="P1447" s="132">
        <f t="shared" si="522"/>
        <v>0</v>
      </c>
      <c r="Q1447" s="358"/>
      <c r="R1447" s="359"/>
      <c r="S1447" s="359"/>
      <c r="T1447" s="359"/>
      <c r="U1447" s="359"/>
      <c r="V1447" s="359"/>
      <c r="W1447" s="355">
        <v>0</v>
      </c>
      <c r="X1447" s="593">
        <f t="shared" si="523"/>
        <v>0</v>
      </c>
      <c r="Y1447" s="37">
        <f t="shared" si="516"/>
        <v>0</v>
      </c>
    </row>
    <row r="1448" spans="1:25" s="36" customFormat="1" ht="87" customHeight="1">
      <c r="A1448" s="355">
        <v>10</v>
      </c>
      <c r="B1448" s="175" t="s">
        <v>457</v>
      </c>
      <c r="C1448" s="79" t="s">
        <v>458</v>
      </c>
      <c r="D1448" s="285" t="s">
        <v>459</v>
      </c>
      <c r="E1448" s="307" t="s">
        <v>460</v>
      </c>
      <c r="F1448" s="355">
        <v>96</v>
      </c>
      <c r="G1448" s="132">
        <f t="shared" si="520"/>
        <v>81970.559999999998</v>
      </c>
      <c r="H1448" s="219" t="s">
        <v>461</v>
      </c>
      <c r="I1448" s="235"/>
      <c r="J1448" s="285"/>
      <c r="K1448" s="237"/>
      <c r="L1448" s="132"/>
      <c r="M1448" s="356" t="s">
        <v>462</v>
      </c>
      <c r="N1448" s="357" t="s">
        <v>463</v>
      </c>
      <c r="O1448" s="112">
        <f t="shared" si="521"/>
        <v>5</v>
      </c>
      <c r="P1448" s="113">
        <f t="shared" si="522"/>
        <v>4269.3</v>
      </c>
      <c r="Q1448" s="358"/>
      <c r="R1448" s="359"/>
      <c r="S1448" s="359"/>
      <c r="T1448" s="359"/>
      <c r="U1448" s="359"/>
      <c r="V1448" s="359"/>
      <c r="W1448" s="355">
        <v>91</v>
      </c>
      <c r="X1448" s="113">
        <f t="shared" si="523"/>
        <v>77701.259999999995</v>
      </c>
      <c r="Y1448" s="37">
        <f t="shared" si="516"/>
        <v>0</v>
      </c>
    </row>
    <row r="1449" spans="1:25" s="36" customFormat="1" ht="34.5" customHeight="1">
      <c r="A1449" s="355">
        <v>11</v>
      </c>
      <c r="B1449" s="175" t="s">
        <v>464</v>
      </c>
      <c r="C1449" s="79" t="s">
        <v>465</v>
      </c>
      <c r="D1449" s="285" t="s">
        <v>466</v>
      </c>
      <c r="E1449" s="307" t="s">
        <v>467</v>
      </c>
      <c r="F1449" s="355">
        <v>111</v>
      </c>
      <c r="G1449" s="132">
        <f t="shared" si="520"/>
        <v>17521.349999999999</v>
      </c>
      <c r="H1449" s="219" t="s">
        <v>468</v>
      </c>
      <c r="I1449" s="235"/>
      <c r="J1449" s="285"/>
      <c r="K1449" s="237"/>
      <c r="L1449" s="132"/>
      <c r="M1449" s="356" t="s">
        <v>469</v>
      </c>
      <c r="N1449" s="357" t="s">
        <v>470</v>
      </c>
      <c r="O1449" s="112">
        <f t="shared" si="521"/>
        <v>3</v>
      </c>
      <c r="P1449" s="113">
        <f t="shared" si="522"/>
        <v>473.54999999999995</v>
      </c>
      <c r="Q1449" s="358"/>
      <c r="R1449" s="359"/>
      <c r="S1449" s="359"/>
      <c r="T1449" s="359"/>
      <c r="U1449" s="359"/>
      <c r="V1449" s="359"/>
      <c r="W1449" s="355">
        <v>108</v>
      </c>
      <c r="X1449" s="113">
        <f t="shared" si="523"/>
        <v>17047.8</v>
      </c>
      <c r="Y1449" s="37">
        <f t="shared" si="516"/>
        <v>0</v>
      </c>
    </row>
    <row r="1450" spans="1:25" s="36" customFormat="1" ht="39.75" customHeight="1">
      <c r="A1450" s="355">
        <v>12</v>
      </c>
      <c r="B1450" s="175" t="s">
        <v>7</v>
      </c>
      <c r="C1450" s="665" t="s">
        <v>29</v>
      </c>
      <c r="D1450" s="285"/>
      <c r="E1450" s="307">
        <v>1.95</v>
      </c>
      <c r="F1450" s="355">
        <v>356</v>
      </c>
      <c r="G1450" s="132">
        <f t="shared" si="520"/>
        <v>694.19999999999993</v>
      </c>
      <c r="H1450" s="219"/>
      <c r="I1450" s="219"/>
      <c r="J1450" s="79"/>
      <c r="K1450" s="80"/>
      <c r="L1450" s="132"/>
      <c r="M1450" s="356"/>
      <c r="N1450" s="357"/>
      <c r="O1450" s="355">
        <f t="shared" si="521"/>
        <v>356</v>
      </c>
      <c r="P1450" s="132">
        <f t="shared" si="522"/>
        <v>694.19999999999993</v>
      </c>
      <c r="Q1450" s="358"/>
      <c r="R1450" s="359"/>
      <c r="S1450" s="359"/>
      <c r="T1450" s="359"/>
      <c r="U1450" s="359"/>
      <c r="V1450" s="359"/>
      <c r="W1450" s="355">
        <v>0</v>
      </c>
      <c r="X1450" s="132">
        <f t="shared" si="523"/>
        <v>0</v>
      </c>
      <c r="Y1450" s="37">
        <f t="shared" si="516"/>
        <v>0</v>
      </c>
    </row>
    <row r="1451" spans="1:25" s="36" customFormat="1" ht="30.75" customHeight="1">
      <c r="A1451" s="355">
        <v>13</v>
      </c>
      <c r="B1451" s="175" t="s">
        <v>8</v>
      </c>
      <c r="C1451" s="79" t="s">
        <v>29</v>
      </c>
      <c r="D1451" s="285"/>
      <c r="E1451" s="307">
        <v>7.21</v>
      </c>
      <c r="F1451" s="355">
        <v>544</v>
      </c>
      <c r="G1451" s="132">
        <f t="shared" si="520"/>
        <v>3922.24</v>
      </c>
      <c r="H1451" s="235"/>
      <c r="I1451" s="235"/>
      <c r="J1451" s="286"/>
      <c r="K1451" s="79"/>
      <c r="L1451" s="132"/>
      <c r="M1451" s="233"/>
      <c r="N1451" s="235"/>
      <c r="O1451" s="355">
        <f t="shared" si="521"/>
        <v>175</v>
      </c>
      <c r="P1451" s="132">
        <f t="shared" si="522"/>
        <v>1261.75</v>
      </c>
      <c r="Q1451" s="358"/>
      <c r="R1451" s="359"/>
      <c r="S1451" s="359"/>
      <c r="T1451" s="359"/>
      <c r="U1451" s="359"/>
      <c r="V1451" s="359"/>
      <c r="W1451" s="355">
        <v>369</v>
      </c>
      <c r="X1451" s="132">
        <f t="shared" si="523"/>
        <v>2660.49</v>
      </c>
      <c r="Y1451" s="37">
        <f t="shared" si="516"/>
        <v>0</v>
      </c>
    </row>
    <row r="1452" spans="1:25" s="36" customFormat="1" ht="30" customHeight="1">
      <c r="A1452" s="355">
        <v>14</v>
      </c>
      <c r="B1452" s="576" t="s">
        <v>1299</v>
      </c>
      <c r="C1452" s="200" t="s">
        <v>27</v>
      </c>
      <c r="D1452" s="245"/>
      <c r="E1452" s="202">
        <v>18.95</v>
      </c>
      <c r="F1452" s="128">
        <v>108</v>
      </c>
      <c r="G1452" s="132">
        <f t="shared" si="520"/>
        <v>2046.6</v>
      </c>
      <c r="H1452" s="246"/>
      <c r="I1452" s="290">
        <v>44165</v>
      </c>
      <c r="J1452" s="341">
        <v>65</v>
      </c>
      <c r="K1452" s="204"/>
      <c r="L1452" s="202"/>
      <c r="M1452" s="289">
        <v>1280</v>
      </c>
      <c r="N1452" s="293">
        <v>44154</v>
      </c>
      <c r="O1452" s="355">
        <f t="shared" ref="O1452:O1453" si="524">F1452+K1452-W1452</f>
        <v>44</v>
      </c>
      <c r="P1452" s="132">
        <f t="shared" ref="P1452:P1453" si="525">O1452*E1452</f>
        <v>833.8</v>
      </c>
      <c r="Q1452" s="114"/>
      <c r="R1452" s="115"/>
      <c r="S1452" s="115"/>
      <c r="T1452" s="115"/>
      <c r="U1452" s="115"/>
      <c r="V1452" s="115"/>
      <c r="W1452" s="128">
        <v>64</v>
      </c>
      <c r="X1452" s="602">
        <f t="shared" si="523"/>
        <v>1212.8</v>
      </c>
      <c r="Y1452" s="37">
        <f t="shared" si="516"/>
        <v>0</v>
      </c>
    </row>
    <row r="1453" spans="1:25" s="30" customFormat="1" ht="34.5" customHeight="1">
      <c r="A1453" s="355">
        <v>15</v>
      </c>
      <c r="B1453" s="576" t="s">
        <v>1300</v>
      </c>
      <c r="C1453" s="200" t="s">
        <v>27</v>
      </c>
      <c r="D1453" s="245"/>
      <c r="E1453" s="202">
        <v>0.75</v>
      </c>
      <c r="F1453" s="128">
        <v>0</v>
      </c>
      <c r="G1453" s="132">
        <f t="shared" si="520"/>
        <v>0</v>
      </c>
      <c r="H1453" s="246"/>
      <c r="I1453" s="290">
        <v>44165</v>
      </c>
      <c r="J1453" s="341">
        <v>65</v>
      </c>
      <c r="K1453" s="204"/>
      <c r="L1453" s="202"/>
      <c r="M1453" s="289">
        <v>1280</v>
      </c>
      <c r="N1453" s="293">
        <v>44154</v>
      </c>
      <c r="O1453" s="355">
        <f t="shared" si="524"/>
        <v>0</v>
      </c>
      <c r="P1453" s="132">
        <f t="shared" si="525"/>
        <v>0</v>
      </c>
      <c r="Q1453" s="114"/>
      <c r="R1453" s="115"/>
      <c r="S1453" s="115"/>
      <c r="T1453" s="115"/>
      <c r="U1453" s="115"/>
      <c r="V1453" s="115"/>
      <c r="W1453" s="128">
        <v>0</v>
      </c>
      <c r="X1453" s="602">
        <f t="shared" si="523"/>
        <v>0</v>
      </c>
      <c r="Y1453" s="37">
        <f t="shared" si="516"/>
        <v>0</v>
      </c>
    </row>
    <row r="1454" spans="1:25" s="30" customFormat="1" ht="34.5" customHeight="1">
      <c r="A1454" s="573"/>
      <c r="B1454" s="167" t="s">
        <v>33</v>
      </c>
      <c r="C1454" s="341"/>
      <c r="D1454" s="636"/>
      <c r="E1454" s="332"/>
      <c r="F1454" s="573"/>
      <c r="G1454" s="581">
        <f>SUM(G1439:G1453)</f>
        <v>350426.10999999993</v>
      </c>
      <c r="H1454" s="290"/>
      <c r="I1454" s="582"/>
      <c r="J1454" s="573"/>
      <c r="K1454" s="583"/>
      <c r="L1454" s="581">
        <f>SUM(L1439:L1453)</f>
        <v>0</v>
      </c>
      <c r="M1454" s="359"/>
      <c r="N1454" s="582"/>
      <c r="O1454" s="573"/>
      <c r="P1454" s="581">
        <f>SUM(P1439:P1453)</f>
        <v>32718.5</v>
      </c>
      <c r="Q1454" s="358"/>
      <c r="R1454" s="359"/>
      <c r="S1454" s="359"/>
      <c r="T1454" s="359"/>
      <c r="U1454" s="359"/>
      <c r="V1454" s="359"/>
      <c r="W1454" s="573"/>
      <c r="X1454" s="581">
        <f>SUM(X1439:X1453)</f>
        <v>317707.61</v>
      </c>
      <c r="Y1454" s="37">
        <f t="shared" si="516"/>
        <v>0</v>
      </c>
    </row>
    <row r="1455" spans="1:25" s="36" customFormat="1" ht="30" customHeight="1">
      <c r="A1455" s="737" t="s">
        <v>957</v>
      </c>
      <c r="B1455" s="738"/>
      <c r="C1455" s="738"/>
      <c r="D1455" s="738"/>
      <c r="E1455" s="738"/>
      <c r="F1455" s="738"/>
      <c r="G1455" s="738"/>
      <c r="H1455" s="738"/>
      <c r="I1455" s="738"/>
      <c r="J1455" s="738"/>
      <c r="K1455" s="738"/>
      <c r="L1455" s="738"/>
      <c r="M1455" s="738"/>
      <c r="N1455" s="738"/>
      <c r="O1455" s="738"/>
      <c r="P1455" s="738"/>
      <c r="Q1455" s="738"/>
      <c r="R1455" s="738"/>
      <c r="S1455" s="738"/>
      <c r="T1455" s="738"/>
      <c r="U1455" s="738"/>
      <c r="V1455" s="738"/>
      <c r="W1455" s="738"/>
      <c r="X1455" s="739"/>
      <c r="Y1455" s="37">
        <f t="shared" si="516"/>
        <v>0</v>
      </c>
    </row>
    <row r="1456" spans="1:25" s="36" customFormat="1" ht="57.75" customHeight="1">
      <c r="A1456" s="128">
        <v>1</v>
      </c>
      <c r="B1456" s="281" t="s">
        <v>464</v>
      </c>
      <c r="C1456" s="360" t="s">
        <v>465</v>
      </c>
      <c r="D1456" s="285" t="s">
        <v>466</v>
      </c>
      <c r="E1456" s="361" t="s">
        <v>467</v>
      </c>
      <c r="F1456" s="237">
        <v>44</v>
      </c>
      <c r="G1456" s="132">
        <f t="shared" ref="G1456" si="526">F1456*E1456</f>
        <v>6945.4</v>
      </c>
      <c r="H1456" s="219" t="s">
        <v>468</v>
      </c>
      <c r="I1456" s="235"/>
      <c r="J1456" s="285"/>
      <c r="K1456" s="237"/>
      <c r="L1456" s="132"/>
      <c r="M1456" s="356" t="s">
        <v>469</v>
      </c>
      <c r="N1456" s="357" t="s">
        <v>470</v>
      </c>
      <c r="O1456" s="112">
        <f t="shared" ref="O1456" si="527">F1456+K1456-W1456</f>
        <v>0</v>
      </c>
      <c r="P1456" s="113">
        <f t="shared" ref="P1456" si="528">O1456*E1456</f>
        <v>0</v>
      </c>
      <c r="Q1456" s="358"/>
      <c r="R1456" s="359"/>
      <c r="S1456" s="359"/>
      <c r="T1456" s="359"/>
      <c r="U1456" s="359"/>
      <c r="V1456" s="359"/>
      <c r="W1456" s="237">
        <v>44</v>
      </c>
      <c r="X1456" s="113">
        <f t="shared" ref="X1456:X1463" si="529">W1456*E1456</f>
        <v>6945.4</v>
      </c>
      <c r="Y1456" s="37">
        <f t="shared" si="516"/>
        <v>0</v>
      </c>
    </row>
    <row r="1457" spans="1:25" s="36" customFormat="1" ht="39.75" customHeight="1">
      <c r="A1457" s="130">
        <v>2</v>
      </c>
      <c r="B1457" s="343" t="s">
        <v>1810</v>
      </c>
      <c r="C1457" s="341" t="s">
        <v>29</v>
      </c>
      <c r="D1457" s="646" t="s">
        <v>1811</v>
      </c>
      <c r="E1457" s="295">
        <v>69.44</v>
      </c>
      <c r="F1457" s="297">
        <v>2500</v>
      </c>
      <c r="G1457" s="295">
        <f t="shared" ref="G1457:G1463" si="530">F1457*E1457</f>
        <v>173600</v>
      </c>
      <c r="H1457" s="575">
        <v>44713</v>
      </c>
      <c r="I1457" s="290">
        <v>44322</v>
      </c>
      <c r="J1457" s="572" t="s">
        <v>1812</v>
      </c>
      <c r="K1457" s="297">
        <v>3000</v>
      </c>
      <c r="L1457" s="295"/>
      <c r="M1457" s="298" t="s">
        <v>1813</v>
      </c>
      <c r="N1457" s="575">
        <v>44316</v>
      </c>
      <c r="O1457" s="112">
        <v>500</v>
      </c>
      <c r="P1457" s="113">
        <f t="shared" ref="P1457:P1458" si="531">O1457*E1457</f>
        <v>34720</v>
      </c>
      <c r="Q1457" s="117"/>
      <c r="R1457" s="118"/>
      <c r="S1457" s="118"/>
      <c r="T1457" s="118"/>
      <c r="U1457" s="118"/>
      <c r="V1457" s="118"/>
      <c r="W1457" s="116">
        <v>2000</v>
      </c>
      <c r="X1457" s="113">
        <f t="shared" si="529"/>
        <v>138880</v>
      </c>
      <c r="Y1457" s="37">
        <f t="shared" si="516"/>
        <v>0</v>
      </c>
    </row>
    <row r="1458" spans="1:25" s="36" customFormat="1" ht="39.75" customHeight="1">
      <c r="A1458" s="128">
        <v>3</v>
      </c>
      <c r="B1458" s="343" t="s">
        <v>1281</v>
      </c>
      <c r="C1458" s="341" t="s">
        <v>38</v>
      </c>
      <c r="D1458" s="646" t="s">
        <v>1179</v>
      </c>
      <c r="E1458" s="295">
        <v>1.65</v>
      </c>
      <c r="F1458" s="116">
        <v>266200</v>
      </c>
      <c r="G1458" s="295">
        <f t="shared" si="530"/>
        <v>439230</v>
      </c>
      <c r="H1458" s="575">
        <v>44866</v>
      </c>
      <c r="I1458" s="290">
        <v>44187</v>
      </c>
      <c r="J1458" s="572" t="s">
        <v>1741</v>
      </c>
      <c r="K1458" s="297"/>
      <c r="L1458" s="295"/>
      <c r="M1458" s="298" t="s">
        <v>1742</v>
      </c>
      <c r="N1458" s="575">
        <v>44188</v>
      </c>
      <c r="O1458" s="112">
        <f t="shared" ref="O1458" si="532">F1458+K1458-W1458</f>
        <v>24820</v>
      </c>
      <c r="P1458" s="113">
        <f t="shared" si="531"/>
        <v>40953</v>
      </c>
      <c r="Q1458" s="117"/>
      <c r="R1458" s="118"/>
      <c r="S1458" s="118"/>
      <c r="T1458" s="118"/>
      <c r="U1458" s="118"/>
      <c r="V1458" s="118"/>
      <c r="W1458" s="116">
        <v>241380</v>
      </c>
      <c r="X1458" s="113">
        <f t="shared" si="529"/>
        <v>398277</v>
      </c>
      <c r="Y1458" s="37">
        <f t="shared" si="516"/>
        <v>0</v>
      </c>
    </row>
    <row r="1459" spans="1:25" s="36" customFormat="1" ht="46.5" customHeight="1">
      <c r="A1459" s="130">
        <v>4</v>
      </c>
      <c r="B1459" s="343" t="s">
        <v>1296</v>
      </c>
      <c r="C1459" s="341" t="s">
        <v>38</v>
      </c>
      <c r="D1459" s="646"/>
      <c r="E1459" s="699">
        <v>1.6659999999999999E-3</v>
      </c>
      <c r="F1459" s="116">
        <v>188</v>
      </c>
      <c r="G1459" s="295">
        <f t="shared" si="530"/>
        <v>0.31320799999999999</v>
      </c>
      <c r="H1459" s="575"/>
      <c r="I1459" s="290">
        <v>44187</v>
      </c>
      <c r="J1459" s="572"/>
      <c r="K1459" s="297"/>
      <c r="L1459" s="295"/>
      <c r="M1459" s="298" t="s">
        <v>1742</v>
      </c>
      <c r="N1459" s="575">
        <v>44188</v>
      </c>
      <c r="O1459" s="112">
        <f t="shared" ref="O1459" si="533">F1459+K1459-W1459</f>
        <v>14</v>
      </c>
      <c r="P1459" s="113">
        <f t="shared" ref="P1459" si="534">O1459*E1459</f>
        <v>2.3323999999999998E-2</v>
      </c>
      <c r="Q1459" s="117"/>
      <c r="R1459" s="118"/>
      <c r="S1459" s="118"/>
      <c r="T1459" s="118"/>
      <c r="U1459" s="118"/>
      <c r="V1459" s="118"/>
      <c r="W1459" s="116">
        <v>174</v>
      </c>
      <c r="X1459" s="113">
        <f t="shared" si="529"/>
        <v>0.28988399999999998</v>
      </c>
      <c r="Y1459" s="37">
        <f t="shared" si="516"/>
        <v>0</v>
      </c>
    </row>
    <row r="1460" spans="1:25" s="36" customFormat="1" ht="46.5" customHeight="1">
      <c r="A1460" s="128">
        <v>5</v>
      </c>
      <c r="B1460" s="343" t="s">
        <v>1734</v>
      </c>
      <c r="C1460" s="341" t="s">
        <v>38</v>
      </c>
      <c r="D1460" s="646" t="s">
        <v>1267</v>
      </c>
      <c r="E1460" s="295">
        <v>36.299999999999997</v>
      </c>
      <c r="F1460" s="116">
        <v>3150</v>
      </c>
      <c r="G1460" s="295">
        <f t="shared" si="530"/>
        <v>114344.99999999999</v>
      </c>
      <c r="H1460" s="575">
        <v>45505</v>
      </c>
      <c r="I1460" s="290">
        <v>43985</v>
      </c>
      <c r="J1460" s="572" t="s">
        <v>1735</v>
      </c>
      <c r="K1460" s="297"/>
      <c r="L1460" s="295"/>
      <c r="M1460" s="298" t="s">
        <v>1736</v>
      </c>
      <c r="N1460" s="575">
        <v>43978</v>
      </c>
      <c r="O1460" s="112">
        <f t="shared" ref="O1460:O1463" si="535">F1460+K1460-W1460</f>
        <v>1210</v>
      </c>
      <c r="P1460" s="113">
        <f t="shared" ref="P1460:P1463" si="536">O1460*E1460</f>
        <v>43923</v>
      </c>
      <c r="Q1460" s="117"/>
      <c r="R1460" s="118"/>
      <c r="S1460" s="118"/>
      <c r="T1460" s="118"/>
      <c r="U1460" s="118"/>
      <c r="V1460" s="118"/>
      <c r="W1460" s="116">
        <v>1940</v>
      </c>
      <c r="X1460" s="113">
        <f t="shared" si="529"/>
        <v>70422</v>
      </c>
      <c r="Y1460" s="37">
        <f t="shared" si="516"/>
        <v>0</v>
      </c>
    </row>
    <row r="1461" spans="1:25" s="36" customFormat="1" ht="46.5" customHeight="1">
      <c r="A1461" s="130">
        <v>6</v>
      </c>
      <c r="B1461" s="343" t="s">
        <v>1734</v>
      </c>
      <c r="C1461" s="341" t="s">
        <v>38</v>
      </c>
      <c r="D1461" s="646"/>
      <c r="E1461" s="295">
        <v>36.299999999999997</v>
      </c>
      <c r="F1461" s="297">
        <v>4000</v>
      </c>
      <c r="G1461" s="295">
        <f t="shared" si="530"/>
        <v>145200</v>
      </c>
      <c r="H1461" s="575">
        <v>45597</v>
      </c>
      <c r="I1461" s="290">
        <v>44329</v>
      </c>
      <c r="J1461" s="572" t="s">
        <v>1814</v>
      </c>
      <c r="K1461" s="297">
        <v>4300</v>
      </c>
      <c r="L1461" s="295"/>
      <c r="M1461" s="298" t="s">
        <v>1815</v>
      </c>
      <c r="N1461" s="575">
        <v>44313</v>
      </c>
      <c r="O1461" s="112">
        <v>800</v>
      </c>
      <c r="P1461" s="113">
        <f t="shared" ref="P1461" si="537">O1461*E1461</f>
        <v>29039.999999999996</v>
      </c>
      <c r="Q1461" s="117"/>
      <c r="R1461" s="118"/>
      <c r="S1461" s="118"/>
      <c r="T1461" s="118"/>
      <c r="U1461" s="118"/>
      <c r="V1461" s="118"/>
      <c r="W1461" s="116">
        <v>3200</v>
      </c>
      <c r="X1461" s="113">
        <f t="shared" si="529"/>
        <v>116159.99999999999</v>
      </c>
      <c r="Y1461" s="37">
        <f t="shared" si="516"/>
        <v>0</v>
      </c>
    </row>
    <row r="1462" spans="1:25" s="36" customFormat="1" ht="46.5" customHeight="1">
      <c r="A1462" s="128">
        <v>7</v>
      </c>
      <c r="B1462" s="343" t="s">
        <v>1737</v>
      </c>
      <c r="C1462" s="341" t="s">
        <v>38</v>
      </c>
      <c r="D1462" s="646">
        <v>7350686</v>
      </c>
      <c r="E1462" s="295">
        <v>36.24</v>
      </c>
      <c r="F1462" s="116">
        <v>102</v>
      </c>
      <c r="G1462" s="295">
        <f t="shared" si="530"/>
        <v>3696.48</v>
      </c>
      <c r="H1462" s="575">
        <v>44835</v>
      </c>
      <c r="I1462" s="290">
        <v>44160</v>
      </c>
      <c r="J1462" s="572" t="s">
        <v>1738</v>
      </c>
      <c r="K1462" s="297"/>
      <c r="L1462" s="295"/>
      <c r="M1462" s="298" t="s">
        <v>1739</v>
      </c>
      <c r="N1462" s="575">
        <v>44125</v>
      </c>
      <c r="O1462" s="112">
        <f t="shared" si="535"/>
        <v>0</v>
      </c>
      <c r="P1462" s="113">
        <f t="shared" si="536"/>
        <v>0</v>
      </c>
      <c r="Q1462" s="117"/>
      <c r="R1462" s="118"/>
      <c r="S1462" s="118"/>
      <c r="T1462" s="118"/>
      <c r="U1462" s="118"/>
      <c r="V1462" s="118"/>
      <c r="W1462" s="116">
        <v>102</v>
      </c>
      <c r="X1462" s="113">
        <f t="shared" si="529"/>
        <v>3696.48</v>
      </c>
      <c r="Y1462" s="37">
        <f t="shared" si="516"/>
        <v>0</v>
      </c>
    </row>
    <row r="1463" spans="1:25" s="30" customFormat="1" ht="26.25" customHeight="1">
      <c r="A1463" s="130">
        <v>8</v>
      </c>
      <c r="B1463" s="121" t="s">
        <v>1740</v>
      </c>
      <c r="C1463" s="122" t="s">
        <v>38</v>
      </c>
      <c r="D1463" s="116">
        <v>7531213</v>
      </c>
      <c r="E1463" s="123">
        <v>26.25</v>
      </c>
      <c r="F1463" s="116">
        <v>120</v>
      </c>
      <c r="G1463" s="123">
        <f t="shared" si="530"/>
        <v>3150</v>
      </c>
      <c r="H1463" s="336">
        <v>45748</v>
      </c>
      <c r="I1463" s="126">
        <v>44160</v>
      </c>
      <c r="J1463" s="305" t="s">
        <v>1738</v>
      </c>
      <c r="K1463" s="124"/>
      <c r="L1463" s="123"/>
      <c r="M1463" s="83" t="s">
        <v>1739</v>
      </c>
      <c r="N1463" s="336">
        <v>44125</v>
      </c>
      <c r="O1463" s="112">
        <f t="shared" si="535"/>
        <v>0</v>
      </c>
      <c r="P1463" s="113">
        <f t="shared" si="536"/>
        <v>0</v>
      </c>
      <c r="Q1463" s="117"/>
      <c r="R1463" s="118"/>
      <c r="S1463" s="118"/>
      <c r="T1463" s="118"/>
      <c r="U1463" s="118"/>
      <c r="V1463" s="118"/>
      <c r="W1463" s="116">
        <v>120</v>
      </c>
      <c r="X1463" s="113">
        <f t="shared" si="529"/>
        <v>3150</v>
      </c>
      <c r="Y1463" s="37">
        <f t="shared" si="516"/>
        <v>0</v>
      </c>
    </row>
    <row r="1464" spans="1:25" s="30" customFormat="1" ht="26.25" customHeight="1">
      <c r="A1464" s="355"/>
      <c r="B1464" s="167" t="s">
        <v>33</v>
      </c>
      <c r="C1464" s="573"/>
      <c r="D1464" s="573"/>
      <c r="E1464" s="581"/>
      <c r="F1464" s="573"/>
      <c r="G1464" s="581">
        <f>SUM(G1456:G1463)</f>
        <v>886167.19320800004</v>
      </c>
      <c r="H1464" s="582"/>
      <c r="I1464" s="582"/>
      <c r="J1464" s="573"/>
      <c r="K1464" s="583"/>
      <c r="L1464" s="581">
        <f>SUM(L1456:L1463)</f>
        <v>0</v>
      </c>
      <c r="M1464" s="359"/>
      <c r="N1464" s="582"/>
      <c r="O1464" s="573"/>
      <c r="P1464" s="581">
        <f>SUM(P1456:P1463)</f>
        <v>148636.02332399998</v>
      </c>
      <c r="Q1464" s="358"/>
      <c r="R1464" s="359"/>
      <c r="S1464" s="359"/>
      <c r="T1464" s="359"/>
      <c r="U1464" s="359"/>
      <c r="V1464" s="359"/>
      <c r="W1464" s="573"/>
      <c r="X1464" s="581">
        <f>SUM(X1456:X1463)</f>
        <v>737531.16988399997</v>
      </c>
      <c r="Y1464" s="37">
        <f t="shared" si="516"/>
        <v>0</v>
      </c>
    </row>
    <row r="1465" spans="1:25" s="36" customFormat="1" ht="27" customHeight="1">
      <c r="A1465" s="737" t="s">
        <v>66</v>
      </c>
      <c r="B1465" s="738"/>
      <c r="C1465" s="738"/>
      <c r="D1465" s="738"/>
      <c r="E1465" s="738"/>
      <c r="F1465" s="738"/>
      <c r="G1465" s="738"/>
      <c r="H1465" s="738"/>
      <c r="I1465" s="738"/>
      <c r="J1465" s="738"/>
      <c r="K1465" s="738"/>
      <c r="L1465" s="738"/>
      <c r="M1465" s="738"/>
      <c r="N1465" s="738"/>
      <c r="O1465" s="738"/>
      <c r="P1465" s="738"/>
      <c r="Q1465" s="738"/>
      <c r="R1465" s="738"/>
      <c r="S1465" s="738"/>
      <c r="T1465" s="738"/>
      <c r="U1465" s="738"/>
      <c r="V1465" s="738"/>
      <c r="W1465" s="738"/>
      <c r="X1465" s="739"/>
      <c r="Y1465" s="37">
        <f t="shared" si="516"/>
        <v>0</v>
      </c>
    </row>
    <row r="1466" spans="1:25" s="36" customFormat="1" ht="27" customHeight="1">
      <c r="A1466" s="355">
        <v>1</v>
      </c>
      <c r="B1466" s="309" t="s">
        <v>339</v>
      </c>
      <c r="C1466" s="585" t="s">
        <v>27</v>
      </c>
      <c r="D1466" s="285"/>
      <c r="E1466" s="586">
        <v>6.42</v>
      </c>
      <c r="F1466" s="80">
        <v>3135</v>
      </c>
      <c r="G1466" s="132">
        <f t="shared" ref="G1466:G1470" si="538">F1466*E1466</f>
        <v>20126.7</v>
      </c>
      <c r="H1466" s="219"/>
      <c r="I1466" s="219"/>
      <c r="J1466" s="79"/>
      <c r="K1466" s="80"/>
      <c r="L1466" s="132"/>
      <c r="M1466" s="79">
        <v>931</v>
      </c>
      <c r="N1466" s="219">
        <v>44084</v>
      </c>
      <c r="O1466" s="355">
        <f t="shared" ref="O1466:O1470" si="539">F1466+K1466-W1466</f>
        <v>720</v>
      </c>
      <c r="P1466" s="132">
        <f t="shared" ref="P1466:P1470" si="540">O1466*E1466</f>
        <v>4622.3999999999996</v>
      </c>
      <c r="Q1466" s="358"/>
      <c r="R1466" s="359"/>
      <c r="S1466" s="359"/>
      <c r="T1466" s="359"/>
      <c r="U1466" s="359"/>
      <c r="V1466" s="359"/>
      <c r="W1466" s="80">
        <v>2415</v>
      </c>
      <c r="X1466" s="132">
        <f t="shared" ref="X1466:X1470" si="541">W1466*E1466</f>
        <v>15504.3</v>
      </c>
      <c r="Y1466" s="37">
        <f t="shared" si="516"/>
        <v>0</v>
      </c>
    </row>
    <row r="1467" spans="1:25" s="36" customFormat="1" ht="27" customHeight="1">
      <c r="A1467" s="355">
        <v>3</v>
      </c>
      <c r="B1467" s="309" t="s">
        <v>194</v>
      </c>
      <c r="C1467" s="233" t="s">
        <v>27</v>
      </c>
      <c r="D1467" s="285"/>
      <c r="E1467" s="586">
        <v>2.7</v>
      </c>
      <c r="F1467" s="80">
        <v>8051</v>
      </c>
      <c r="G1467" s="132">
        <f t="shared" si="538"/>
        <v>21737.7</v>
      </c>
      <c r="H1467" s="219"/>
      <c r="I1467" s="219"/>
      <c r="J1467" s="79"/>
      <c r="K1467" s="80"/>
      <c r="L1467" s="132"/>
      <c r="M1467" s="79">
        <v>273</v>
      </c>
      <c r="N1467" s="219">
        <v>44183</v>
      </c>
      <c r="O1467" s="355">
        <f t="shared" si="539"/>
        <v>360</v>
      </c>
      <c r="P1467" s="132">
        <f t="shared" si="540"/>
        <v>972.00000000000011</v>
      </c>
      <c r="Q1467" s="358"/>
      <c r="R1467" s="359"/>
      <c r="S1467" s="359"/>
      <c r="T1467" s="359"/>
      <c r="U1467" s="359"/>
      <c r="V1467" s="359"/>
      <c r="W1467" s="80">
        <v>7691</v>
      </c>
      <c r="X1467" s="132">
        <f t="shared" si="541"/>
        <v>20765.7</v>
      </c>
      <c r="Y1467" s="37">
        <f t="shared" si="516"/>
        <v>0</v>
      </c>
    </row>
    <row r="1468" spans="1:25" s="36" customFormat="1" ht="54" customHeight="1">
      <c r="A1468" s="355">
        <v>4</v>
      </c>
      <c r="B1468" s="309" t="s">
        <v>195</v>
      </c>
      <c r="C1468" s="233" t="s">
        <v>27</v>
      </c>
      <c r="D1468" s="285"/>
      <c r="E1468" s="586">
        <v>2.94</v>
      </c>
      <c r="F1468" s="80">
        <v>3294</v>
      </c>
      <c r="G1468" s="132">
        <f t="shared" si="538"/>
        <v>9684.36</v>
      </c>
      <c r="H1468" s="219"/>
      <c r="I1468" s="219"/>
      <c r="J1468" s="79"/>
      <c r="K1468" s="80"/>
      <c r="L1468" s="132"/>
      <c r="M1468" s="79">
        <v>273</v>
      </c>
      <c r="N1468" s="219">
        <v>44183</v>
      </c>
      <c r="O1468" s="355">
        <f t="shared" si="539"/>
        <v>540</v>
      </c>
      <c r="P1468" s="132">
        <f t="shared" si="540"/>
        <v>1587.6</v>
      </c>
      <c r="Q1468" s="358"/>
      <c r="R1468" s="359"/>
      <c r="S1468" s="359"/>
      <c r="T1468" s="359"/>
      <c r="U1468" s="359"/>
      <c r="V1468" s="359"/>
      <c r="W1468" s="80">
        <v>2754</v>
      </c>
      <c r="X1468" s="132">
        <f t="shared" si="541"/>
        <v>8096.76</v>
      </c>
      <c r="Y1468" s="37">
        <f t="shared" si="516"/>
        <v>0</v>
      </c>
    </row>
    <row r="1469" spans="1:25" s="36" customFormat="1" ht="58.5" customHeight="1">
      <c r="A1469" s="355">
        <v>5</v>
      </c>
      <c r="B1469" s="175" t="s">
        <v>350</v>
      </c>
      <c r="C1469" s="79" t="s">
        <v>103</v>
      </c>
      <c r="D1469" s="291" t="s">
        <v>1219</v>
      </c>
      <c r="E1469" s="307">
        <v>42.5</v>
      </c>
      <c r="F1469" s="355">
        <v>4380</v>
      </c>
      <c r="G1469" s="132">
        <f t="shared" si="538"/>
        <v>186150</v>
      </c>
      <c r="H1469" s="219">
        <v>44621</v>
      </c>
      <c r="I1469" s="219"/>
      <c r="J1469" s="79"/>
      <c r="K1469" s="80"/>
      <c r="L1469" s="132"/>
      <c r="M1469" s="356">
        <v>1004</v>
      </c>
      <c r="N1469" s="357">
        <v>44098</v>
      </c>
      <c r="O1469" s="355">
        <f t="shared" si="539"/>
        <v>765</v>
      </c>
      <c r="P1469" s="132">
        <f t="shared" si="540"/>
        <v>32512.5</v>
      </c>
      <c r="Q1469" s="358"/>
      <c r="R1469" s="359"/>
      <c r="S1469" s="359"/>
      <c r="T1469" s="359"/>
      <c r="U1469" s="359"/>
      <c r="V1469" s="359"/>
      <c r="W1469" s="355">
        <v>3615</v>
      </c>
      <c r="X1469" s="593">
        <f t="shared" si="541"/>
        <v>153637.5</v>
      </c>
      <c r="Y1469" s="37">
        <f t="shared" si="516"/>
        <v>0</v>
      </c>
    </row>
    <row r="1470" spans="1:25" s="30" customFormat="1" ht="39" customHeight="1">
      <c r="A1470" s="355">
        <v>6</v>
      </c>
      <c r="B1470" s="175" t="s">
        <v>198</v>
      </c>
      <c r="C1470" s="79" t="s">
        <v>0</v>
      </c>
      <c r="D1470" s="285"/>
      <c r="E1470" s="307">
        <v>0</v>
      </c>
      <c r="F1470" s="355">
        <v>24</v>
      </c>
      <c r="G1470" s="132">
        <f t="shared" si="538"/>
        <v>0</v>
      </c>
      <c r="H1470" s="219"/>
      <c r="I1470" s="219"/>
      <c r="J1470" s="79"/>
      <c r="K1470" s="80"/>
      <c r="L1470" s="132"/>
      <c r="M1470" s="356">
        <v>1435</v>
      </c>
      <c r="N1470" s="357">
        <v>43812</v>
      </c>
      <c r="O1470" s="355">
        <f t="shared" si="539"/>
        <v>0</v>
      </c>
      <c r="P1470" s="132">
        <f t="shared" si="540"/>
        <v>0</v>
      </c>
      <c r="Q1470" s="358"/>
      <c r="R1470" s="359"/>
      <c r="S1470" s="359"/>
      <c r="T1470" s="359"/>
      <c r="U1470" s="359"/>
      <c r="V1470" s="359"/>
      <c r="W1470" s="355">
        <v>24</v>
      </c>
      <c r="X1470" s="132">
        <f t="shared" si="541"/>
        <v>0</v>
      </c>
      <c r="Y1470" s="37">
        <f t="shared" si="516"/>
        <v>0</v>
      </c>
    </row>
    <row r="1471" spans="1:25" s="30" customFormat="1" ht="37.5" customHeight="1">
      <c r="A1471" s="355"/>
      <c r="B1471" s="167" t="s">
        <v>33</v>
      </c>
      <c r="C1471" s="573"/>
      <c r="D1471" s="573"/>
      <c r="E1471" s="581"/>
      <c r="F1471" s="573"/>
      <c r="G1471" s="581">
        <f>SUM(G1466:G1470)</f>
        <v>237698.76</v>
      </c>
      <c r="H1471" s="582"/>
      <c r="I1471" s="582"/>
      <c r="J1471" s="573"/>
      <c r="K1471" s="583"/>
      <c r="L1471" s="581">
        <f>SUM(L1466:L1470)</f>
        <v>0</v>
      </c>
      <c r="M1471" s="359"/>
      <c r="N1471" s="582"/>
      <c r="O1471" s="573"/>
      <c r="P1471" s="581">
        <f>SUM(P1466:P1470)</f>
        <v>39694.5</v>
      </c>
      <c r="Q1471" s="358"/>
      <c r="R1471" s="359"/>
      <c r="S1471" s="359"/>
      <c r="T1471" s="359"/>
      <c r="U1471" s="359"/>
      <c r="V1471" s="359"/>
      <c r="W1471" s="573"/>
      <c r="X1471" s="581">
        <f>SUM(X1466:X1470)</f>
        <v>198004.26</v>
      </c>
      <c r="Y1471" s="37">
        <f t="shared" si="516"/>
        <v>0</v>
      </c>
    </row>
    <row r="1472" spans="1:25" s="36" customFormat="1" ht="30.75" customHeight="1">
      <c r="A1472" s="765" t="s">
        <v>50</v>
      </c>
      <c r="B1472" s="765"/>
      <c r="C1472" s="765"/>
      <c r="D1472" s="765"/>
      <c r="E1472" s="765"/>
      <c r="F1472" s="765"/>
      <c r="G1472" s="765"/>
      <c r="H1472" s="765"/>
      <c r="I1472" s="765"/>
      <c r="J1472" s="765"/>
      <c r="K1472" s="765"/>
      <c r="L1472" s="765"/>
      <c r="M1472" s="765"/>
      <c r="N1472" s="765"/>
      <c r="O1472" s="765"/>
      <c r="P1472" s="765"/>
      <c r="Q1472" s="765"/>
      <c r="R1472" s="765"/>
      <c r="S1472" s="765"/>
      <c r="T1472" s="765"/>
      <c r="U1472" s="765"/>
      <c r="V1472" s="765"/>
      <c r="W1472" s="765"/>
      <c r="X1472" s="765"/>
      <c r="Y1472" s="37">
        <f t="shared" si="516"/>
        <v>0</v>
      </c>
    </row>
    <row r="1473" spans="1:25" s="36" customFormat="1" ht="32.25" customHeight="1">
      <c r="A1473" s="355">
        <v>1</v>
      </c>
      <c r="B1473" s="309" t="s">
        <v>1322</v>
      </c>
      <c r="C1473" s="233" t="s">
        <v>27</v>
      </c>
      <c r="D1473" s="285"/>
      <c r="E1473" s="586">
        <v>2.94</v>
      </c>
      <c r="F1473" s="355">
        <v>8740</v>
      </c>
      <c r="G1473" s="132">
        <f t="shared" ref="G1473:G1478" si="542">F1473*E1473</f>
        <v>25695.599999999999</v>
      </c>
      <c r="H1473" s="219">
        <v>45216</v>
      </c>
      <c r="I1473" s="219"/>
      <c r="J1473" s="79"/>
      <c r="K1473" s="80"/>
      <c r="L1473" s="132"/>
      <c r="M1473" s="79">
        <v>1458</v>
      </c>
      <c r="N1473" s="219">
        <v>43816</v>
      </c>
      <c r="O1473" s="654">
        <f t="shared" ref="O1473:O1478" si="543">F1473+K1473-W1473</f>
        <v>297</v>
      </c>
      <c r="P1473" s="132">
        <f t="shared" ref="P1473:P1478" si="544">O1473*E1473</f>
        <v>873.18</v>
      </c>
      <c r="Q1473" s="358"/>
      <c r="R1473" s="359"/>
      <c r="S1473" s="359"/>
      <c r="T1473" s="359"/>
      <c r="U1473" s="359"/>
      <c r="V1473" s="359"/>
      <c r="W1473" s="355">
        <v>8443</v>
      </c>
      <c r="X1473" s="132">
        <f t="shared" ref="X1473:X1478" si="545">W1473*E1473</f>
        <v>24822.42</v>
      </c>
      <c r="Y1473" s="37">
        <f t="shared" si="516"/>
        <v>0</v>
      </c>
    </row>
    <row r="1474" spans="1:25" s="36" customFormat="1" ht="51.75" customHeight="1">
      <c r="A1474" s="355">
        <v>2</v>
      </c>
      <c r="B1474" s="309" t="s">
        <v>196</v>
      </c>
      <c r="C1474" s="233" t="s">
        <v>27</v>
      </c>
      <c r="D1474" s="285"/>
      <c r="E1474" s="586">
        <v>4.68</v>
      </c>
      <c r="F1474" s="355">
        <v>1437</v>
      </c>
      <c r="G1474" s="132">
        <f t="shared" si="542"/>
        <v>6725.16</v>
      </c>
      <c r="H1474" s="219"/>
      <c r="I1474" s="219"/>
      <c r="J1474" s="79"/>
      <c r="K1474" s="80"/>
      <c r="L1474" s="132"/>
      <c r="M1474" s="79">
        <v>1420</v>
      </c>
      <c r="N1474" s="219">
        <v>43810</v>
      </c>
      <c r="O1474" s="654">
        <f t="shared" si="543"/>
        <v>1437</v>
      </c>
      <c r="P1474" s="132">
        <f t="shared" si="544"/>
        <v>6725.16</v>
      </c>
      <c r="Q1474" s="358"/>
      <c r="R1474" s="359"/>
      <c r="S1474" s="359"/>
      <c r="T1474" s="359"/>
      <c r="U1474" s="359"/>
      <c r="V1474" s="359"/>
      <c r="W1474" s="355">
        <v>0</v>
      </c>
      <c r="X1474" s="132">
        <f t="shared" si="545"/>
        <v>0</v>
      </c>
      <c r="Y1474" s="37">
        <f t="shared" si="516"/>
        <v>0</v>
      </c>
    </row>
    <row r="1475" spans="1:25" s="36" customFormat="1" ht="77.25" customHeight="1">
      <c r="A1475" s="355">
        <v>3</v>
      </c>
      <c r="B1475" s="281" t="s">
        <v>350</v>
      </c>
      <c r="C1475" s="360" t="s">
        <v>103</v>
      </c>
      <c r="D1475" s="291" t="s">
        <v>1219</v>
      </c>
      <c r="E1475" s="361">
        <v>42.5</v>
      </c>
      <c r="F1475" s="355">
        <v>75</v>
      </c>
      <c r="G1475" s="132">
        <f t="shared" si="542"/>
        <v>3187.5</v>
      </c>
      <c r="H1475" s="219">
        <v>44621</v>
      </c>
      <c r="I1475" s="595"/>
      <c r="J1475" s="360"/>
      <c r="K1475" s="596"/>
      <c r="L1475" s="132"/>
      <c r="M1475" s="356">
        <v>1004</v>
      </c>
      <c r="N1475" s="357">
        <v>44098</v>
      </c>
      <c r="O1475" s="355">
        <f t="shared" si="543"/>
        <v>30</v>
      </c>
      <c r="P1475" s="132">
        <f t="shared" si="544"/>
        <v>1275</v>
      </c>
      <c r="Q1475" s="358"/>
      <c r="R1475" s="359"/>
      <c r="S1475" s="359"/>
      <c r="T1475" s="359"/>
      <c r="U1475" s="359"/>
      <c r="V1475" s="359"/>
      <c r="W1475" s="355">
        <v>45</v>
      </c>
      <c r="X1475" s="593">
        <f t="shared" si="545"/>
        <v>1912.5</v>
      </c>
      <c r="Y1475" s="37">
        <f t="shared" si="516"/>
        <v>0</v>
      </c>
    </row>
    <row r="1476" spans="1:25" s="36" customFormat="1" ht="94.5" customHeight="1">
      <c r="A1476" s="355">
        <v>4</v>
      </c>
      <c r="B1476" s="281" t="s">
        <v>457</v>
      </c>
      <c r="C1476" s="360" t="s">
        <v>458</v>
      </c>
      <c r="D1476" s="285" t="s">
        <v>459</v>
      </c>
      <c r="E1476" s="361" t="s">
        <v>460</v>
      </c>
      <c r="F1476" s="355">
        <v>75</v>
      </c>
      <c r="G1476" s="132">
        <f t="shared" si="542"/>
        <v>64039.5</v>
      </c>
      <c r="H1476" s="219" t="s">
        <v>461</v>
      </c>
      <c r="I1476" s="235"/>
      <c r="J1476" s="285"/>
      <c r="K1476" s="237"/>
      <c r="L1476" s="132"/>
      <c r="M1476" s="356" t="s">
        <v>462</v>
      </c>
      <c r="N1476" s="357" t="s">
        <v>463</v>
      </c>
      <c r="O1476" s="112">
        <f t="shared" si="543"/>
        <v>75</v>
      </c>
      <c r="P1476" s="113">
        <f t="shared" si="544"/>
        <v>64039.5</v>
      </c>
      <c r="Q1476" s="358"/>
      <c r="R1476" s="359"/>
      <c r="S1476" s="359"/>
      <c r="T1476" s="359"/>
      <c r="U1476" s="359"/>
      <c r="V1476" s="359"/>
      <c r="W1476" s="355">
        <v>0</v>
      </c>
      <c r="X1476" s="113">
        <f t="shared" si="545"/>
        <v>0</v>
      </c>
      <c r="Y1476" s="37">
        <f t="shared" si="516"/>
        <v>0</v>
      </c>
    </row>
    <row r="1477" spans="1:25" s="36" customFormat="1" ht="87" customHeight="1">
      <c r="A1477" s="355">
        <v>5</v>
      </c>
      <c r="B1477" s="281" t="s">
        <v>464</v>
      </c>
      <c r="C1477" s="360" t="s">
        <v>465</v>
      </c>
      <c r="D1477" s="285" t="s">
        <v>466</v>
      </c>
      <c r="E1477" s="361" t="s">
        <v>467</v>
      </c>
      <c r="F1477" s="355">
        <v>0</v>
      </c>
      <c r="G1477" s="132">
        <f t="shared" si="542"/>
        <v>0</v>
      </c>
      <c r="H1477" s="219" t="s">
        <v>468</v>
      </c>
      <c r="I1477" s="235"/>
      <c r="J1477" s="285"/>
      <c r="K1477" s="237"/>
      <c r="L1477" s="132"/>
      <c r="M1477" s="356" t="s">
        <v>469</v>
      </c>
      <c r="N1477" s="357" t="s">
        <v>470</v>
      </c>
      <c r="O1477" s="112">
        <f t="shared" si="543"/>
        <v>0</v>
      </c>
      <c r="P1477" s="113">
        <f t="shared" si="544"/>
        <v>0</v>
      </c>
      <c r="Q1477" s="358"/>
      <c r="R1477" s="359"/>
      <c r="S1477" s="359"/>
      <c r="T1477" s="359"/>
      <c r="U1477" s="359"/>
      <c r="V1477" s="359"/>
      <c r="W1477" s="355">
        <v>0</v>
      </c>
      <c r="X1477" s="113">
        <f t="shared" si="545"/>
        <v>0</v>
      </c>
      <c r="Y1477" s="37">
        <f t="shared" si="516"/>
        <v>0</v>
      </c>
    </row>
    <row r="1478" spans="1:25" s="30" customFormat="1" ht="26.25" customHeight="1">
      <c r="A1478" s="355">
        <v>6</v>
      </c>
      <c r="B1478" s="281" t="s">
        <v>8</v>
      </c>
      <c r="C1478" s="360" t="s">
        <v>29</v>
      </c>
      <c r="D1478" s="285"/>
      <c r="E1478" s="361">
        <v>7.21</v>
      </c>
      <c r="F1478" s="355">
        <v>2341</v>
      </c>
      <c r="G1478" s="132">
        <f t="shared" si="542"/>
        <v>16878.61</v>
      </c>
      <c r="H1478" s="700"/>
      <c r="I1478" s="219"/>
      <c r="J1478" s="285"/>
      <c r="K1478" s="237"/>
      <c r="L1478" s="132"/>
      <c r="M1478" s="233">
        <v>1212</v>
      </c>
      <c r="N1478" s="235">
        <v>43763</v>
      </c>
      <c r="O1478" s="654">
        <f t="shared" si="543"/>
        <v>2341</v>
      </c>
      <c r="P1478" s="132">
        <f t="shared" si="544"/>
        <v>16878.61</v>
      </c>
      <c r="Q1478" s="358"/>
      <c r="R1478" s="359"/>
      <c r="S1478" s="359"/>
      <c r="T1478" s="359"/>
      <c r="U1478" s="359"/>
      <c r="V1478" s="359"/>
      <c r="W1478" s="355">
        <v>0</v>
      </c>
      <c r="X1478" s="132">
        <f t="shared" si="545"/>
        <v>0</v>
      </c>
      <c r="Y1478" s="37">
        <f t="shared" si="516"/>
        <v>0</v>
      </c>
    </row>
    <row r="1479" spans="1:25" s="30" customFormat="1" ht="26.25" customHeight="1">
      <c r="A1479" s="573"/>
      <c r="B1479" s="167" t="s">
        <v>33</v>
      </c>
      <c r="C1479" s="80"/>
      <c r="D1479" s="285"/>
      <c r="E1479" s="180"/>
      <c r="F1479" s="573"/>
      <c r="G1479" s="581">
        <f>SUM(G1473:G1478)</f>
        <v>116526.37</v>
      </c>
      <c r="H1479" s="582"/>
      <c r="I1479" s="582"/>
      <c r="J1479" s="573"/>
      <c r="K1479" s="583"/>
      <c r="L1479" s="581">
        <f>SUM(L1473:L1478)</f>
        <v>0</v>
      </c>
      <c r="M1479" s="359"/>
      <c r="N1479" s="582"/>
      <c r="O1479" s="573"/>
      <c r="P1479" s="581">
        <f>SUM(P1473:P1478)</f>
        <v>89791.45</v>
      </c>
      <c r="Q1479" s="358"/>
      <c r="R1479" s="359"/>
      <c r="S1479" s="359"/>
      <c r="T1479" s="359"/>
      <c r="U1479" s="359"/>
      <c r="V1479" s="359"/>
      <c r="W1479" s="573"/>
      <c r="X1479" s="581">
        <f>SUM(X1473:X1478)</f>
        <v>26734.92</v>
      </c>
      <c r="Y1479" s="37">
        <f t="shared" si="516"/>
        <v>0</v>
      </c>
    </row>
    <row r="1480" spans="1:25" s="36" customFormat="1" ht="33.75" customHeight="1">
      <c r="A1480" s="765" t="s">
        <v>69</v>
      </c>
      <c r="B1480" s="765"/>
      <c r="C1480" s="765"/>
      <c r="D1480" s="765"/>
      <c r="E1480" s="765"/>
      <c r="F1480" s="765"/>
      <c r="G1480" s="765"/>
      <c r="H1480" s="765"/>
      <c r="I1480" s="765"/>
      <c r="J1480" s="765"/>
      <c r="K1480" s="765"/>
      <c r="L1480" s="765"/>
      <c r="M1480" s="765"/>
      <c r="N1480" s="765"/>
      <c r="O1480" s="765"/>
      <c r="P1480" s="765"/>
      <c r="Q1480" s="765"/>
      <c r="R1480" s="765"/>
      <c r="S1480" s="765"/>
      <c r="T1480" s="765"/>
      <c r="U1480" s="765"/>
      <c r="V1480" s="765"/>
      <c r="W1480" s="765"/>
      <c r="X1480" s="765"/>
      <c r="Y1480" s="37">
        <f t="shared" si="516"/>
        <v>0</v>
      </c>
    </row>
    <row r="1481" spans="1:25" s="36" customFormat="1" ht="33.75" customHeight="1">
      <c r="A1481" s="355">
        <v>1</v>
      </c>
      <c r="B1481" s="175" t="s">
        <v>7</v>
      </c>
      <c r="C1481" s="79" t="s">
        <v>29</v>
      </c>
      <c r="D1481" s="285"/>
      <c r="E1481" s="307">
        <v>1.95</v>
      </c>
      <c r="F1481" s="355">
        <v>1366</v>
      </c>
      <c r="G1481" s="132">
        <f t="shared" ref="G1481:G1486" si="546">F1481*E1481</f>
        <v>2663.7</v>
      </c>
      <c r="H1481" s="201">
        <v>44348</v>
      </c>
      <c r="I1481" s="219"/>
      <c r="J1481" s="79"/>
      <c r="K1481" s="80"/>
      <c r="L1481" s="132"/>
      <c r="M1481" s="356">
        <v>1345</v>
      </c>
      <c r="N1481" s="357">
        <v>43797</v>
      </c>
      <c r="O1481" s="355">
        <f t="shared" ref="O1481:O1486" si="547">F1481+K1481-W1481</f>
        <v>1366</v>
      </c>
      <c r="P1481" s="132">
        <f t="shared" ref="P1481:P1486" si="548">O1481*E1481</f>
        <v>2663.7</v>
      </c>
      <c r="Q1481" s="358"/>
      <c r="R1481" s="359"/>
      <c r="S1481" s="359"/>
      <c r="T1481" s="359"/>
      <c r="U1481" s="359"/>
      <c r="V1481" s="359"/>
      <c r="W1481" s="355">
        <v>0</v>
      </c>
      <c r="X1481" s="132">
        <f t="shared" ref="X1481:X1486" si="549">W1481*E1481</f>
        <v>0</v>
      </c>
      <c r="Y1481" s="37">
        <f t="shared" si="516"/>
        <v>0</v>
      </c>
    </row>
    <row r="1482" spans="1:25" s="36" customFormat="1" ht="24" customHeight="1">
      <c r="A1482" s="355">
        <v>2</v>
      </c>
      <c r="B1482" s="175" t="s">
        <v>8</v>
      </c>
      <c r="C1482" s="79" t="s">
        <v>29</v>
      </c>
      <c r="D1482" s="285" t="s">
        <v>131</v>
      </c>
      <c r="E1482" s="307">
        <v>7.21</v>
      </c>
      <c r="F1482" s="355">
        <v>781</v>
      </c>
      <c r="G1482" s="132">
        <f t="shared" si="546"/>
        <v>5631.01</v>
      </c>
      <c r="H1482" s="201" t="s">
        <v>1225</v>
      </c>
      <c r="I1482" s="235"/>
      <c r="J1482" s="286"/>
      <c r="K1482" s="79"/>
      <c r="L1482" s="132"/>
      <c r="M1482" s="233">
        <v>1212</v>
      </c>
      <c r="N1482" s="235">
        <v>43763</v>
      </c>
      <c r="O1482" s="355">
        <f t="shared" si="547"/>
        <v>193</v>
      </c>
      <c r="P1482" s="132">
        <f t="shared" si="548"/>
        <v>1391.53</v>
      </c>
      <c r="Q1482" s="358"/>
      <c r="R1482" s="359"/>
      <c r="S1482" s="359"/>
      <c r="T1482" s="359"/>
      <c r="U1482" s="359"/>
      <c r="V1482" s="359"/>
      <c r="W1482" s="355">
        <v>588</v>
      </c>
      <c r="X1482" s="132">
        <f t="shared" si="549"/>
        <v>4239.4799999999996</v>
      </c>
      <c r="Y1482" s="37">
        <f t="shared" si="516"/>
        <v>0</v>
      </c>
    </row>
    <row r="1483" spans="1:25" s="36" customFormat="1" ht="24" customHeight="1">
      <c r="A1483" s="355">
        <v>3</v>
      </c>
      <c r="B1483" s="309" t="s">
        <v>196</v>
      </c>
      <c r="C1483" s="233" t="s">
        <v>27</v>
      </c>
      <c r="D1483" s="285"/>
      <c r="E1483" s="586">
        <v>4.68</v>
      </c>
      <c r="F1483" s="355">
        <v>512</v>
      </c>
      <c r="G1483" s="132">
        <f t="shared" si="546"/>
        <v>2396.16</v>
      </c>
      <c r="H1483" s="201" t="s">
        <v>1226</v>
      </c>
      <c r="I1483" s="219"/>
      <c r="J1483" s="79"/>
      <c r="K1483" s="80"/>
      <c r="L1483" s="132"/>
      <c r="M1483" s="79">
        <v>1420</v>
      </c>
      <c r="N1483" s="219">
        <v>43810</v>
      </c>
      <c r="O1483" s="355">
        <f t="shared" si="547"/>
        <v>90</v>
      </c>
      <c r="P1483" s="132">
        <f t="shared" si="548"/>
        <v>421.2</v>
      </c>
      <c r="Q1483" s="358"/>
      <c r="R1483" s="359"/>
      <c r="S1483" s="359"/>
      <c r="T1483" s="359"/>
      <c r="U1483" s="359"/>
      <c r="V1483" s="359"/>
      <c r="W1483" s="355">
        <v>422</v>
      </c>
      <c r="X1483" s="132">
        <f t="shared" si="549"/>
        <v>1974.9599999999998</v>
      </c>
      <c r="Y1483" s="37">
        <f t="shared" si="516"/>
        <v>0</v>
      </c>
    </row>
    <row r="1484" spans="1:25" s="36" customFormat="1" ht="24" customHeight="1">
      <c r="A1484" s="355">
        <v>4</v>
      </c>
      <c r="B1484" s="584" t="s">
        <v>339</v>
      </c>
      <c r="C1484" s="585" t="s">
        <v>27</v>
      </c>
      <c r="D1484" s="285"/>
      <c r="E1484" s="586">
        <v>6.42</v>
      </c>
      <c r="F1484" s="591">
        <v>555</v>
      </c>
      <c r="G1484" s="132">
        <f t="shared" si="546"/>
        <v>3563.1</v>
      </c>
      <c r="H1484" s="201" t="s">
        <v>1227</v>
      </c>
      <c r="I1484" s="219"/>
      <c r="J1484" s="79"/>
      <c r="K1484" s="80"/>
      <c r="L1484" s="132"/>
      <c r="M1484" s="79">
        <v>931</v>
      </c>
      <c r="N1484" s="219">
        <v>44084</v>
      </c>
      <c r="O1484" s="355">
        <f t="shared" si="547"/>
        <v>0</v>
      </c>
      <c r="P1484" s="132">
        <f t="shared" si="548"/>
        <v>0</v>
      </c>
      <c r="Q1484" s="589"/>
      <c r="R1484" s="590"/>
      <c r="S1484" s="590"/>
      <c r="T1484" s="590"/>
      <c r="U1484" s="590"/>
      <c r="V1484" s="590"/>
      <c r="W1484" s="591">
        <v>555</v>
      </c>
      <c r="X1484" s="132">
        <f t="shared" si="549"/>
        <v>3563.1</v>
      </c>
      <c r="Y1484" s="37">
        <f t="shared" si="516"/>
        <v>0</v>
      </c>
    </row>
    <row r="1485" spans="1:25" s="36" customFormat="1" ht="24" customHeight="1">
      <c r="A1485" s="355">
        <v>5</v>
      </c>
      <c r="B1485" s="584" t="s">
        <v>339</v>
      </c>
      <c r="C1485" s="585" t="s">
        <v>27</v>
      </c>
      <c r="D1485" s="285"/>
      <c r="E1485" s="586">
        <v>6.42</v>
      </c>
      <c r="F1485" s="591">
        <v>2987</v>
      </c>
      <c r="G1485" s="132">
        <f t="shared" si="546"/>
        <v>19176.54</v>
      </c>
      <c r="H1485" s="201" t="s">
        <v>1227</v>
      </c>
      <c r="I1485" s="219"/>
      <c r="J1485" s="79"/>
      <c r="K1485" s="80"/>
      <c r="L1485" s="132"/>
      <c r="M1485" s="79">
        <v>931</v>
      </c>
      <c r="N1485" s="219">
        <v>44084</v>
      </c>
      <c r="O1485" s="355">
        <f t="shared" si="547"/>
        <v>450</v>
      </c>
      <c r="P1485" s="132">
        <f t="shared" si="548"/>
        <v>2889</v>
      </c>
      <c r="Q1485" s="589"/>
      <c r="R1485" s="590"/>
      <c r="S1485" s="590"/>
      <c r="T1485" s="590"/>
      <c r="U1485" s="590"/>
      <c r="V1485" s="590"/>
      <c r="W1485" s="591">
        <v>2537</v>
      </c>
      <c r="X1485" s="132">
        <f t="shared" si="549"/>
        <v>16287.539999999999</v>
      </c>
      <c r="Y1485" s="37">
        <f t="shared" si="516"/>
        <v>0</v>
      </c>
    </row>
    <row r="1486" spans="1:25" s="36" customFormat="1" ht="24" customHeight="1">
      <c r="A1486" s="355">
        <v>6</v>
      </c>
      <c r="B1486" s="309" t="s">
        <v>197</v>
      </c>
      <c r="C1486" s="233" t="s">
        <v>27</v>
      </c>
      <c r="D1486" s="285"/>
      <c r="E1486" s="586">
        <v>7.49</v>
      </c>
      <c r="F1486" s="591">
        <v>2640</v>
      </c>
      <c r="G1486" s="132">
        <f t="shared" si="546"/>
        <v>19773.600000000002</v>
      </c>
      <c r="H1486" s="201" t="s">
        <v>1228</v>
      </c>
      <c r="I1486" s="219"/>
      <c r="J1486" s="79"/>
      <c r="K1486" s="80"/>
      <c r="L1486" s="132"/>
      <c r="M1486" s="79">
        <v>931</v>
      </c>
      <c r="N1486" s="219">
        <v>44084</v>
      </c>
      <c r="O1486" s="355">
        <f t="shared" si="547"/>
        <v>0</v>
      </c>
      <c r="P1486" s="132">
        <f t="shared" si="548"/>
        <v>0</v>
      </c>
      <c r="Q1486" s="589"/>
      <c r="R1486" s="590"/>
      <c r="S1486" s="590"/>
      <c r="T1486" s="590"/>
      <c r="U1486" s="590"/>
      <c r="V1486" s="590"/>
      <c r="W1486" s="591">
        <v>2640</v>
      </c>
      <c r="X1486" s="132">
        <f t="shared" si="549"/>
        <v>19773.600000000002</v>
      </c>
      <c r="Y1486" s="37">
        <f t="shared" ref="Y1486:Y1546" si="550">G1487+L1487-P1487-X1487</f>
        <v>0</v>
      </c>
    </row>
    <row r="1487" spans="1:25" s="36" customFormat="1" ht="24" customHeight="1">
      <c r="A1487" s="355">
        <v>7</v>
      </c>
      <c r="B1487" s="584" t="s">
        <v>339</v>
      </c>
      <c r="C1487" s="585" t="s">
        <v>27</v>
      </c>
      <c r="D1487" s="285"/>
      <c r="E1487" s="586">
        <v>10.7</v>
      </c>
      <c r="F1487" s="591">
        <v>930</v>
      </c>
      <c r="G1487" s="132">
        <f t="shared" ref="G1487:G1492" si="551">F1487*E1487</f>
        <v>9951</v>
      </c>
      <c r="H1487" s="201" t="s">
        <v>1229</v>
      </c>
      <c r="I1487" s="219"/>
      <c r="J1487" s="79"/>
      <c r="K1487" s="80"/>
      <c r="L1487" s="132"/>
      <c r="M1487" s="79">
        <v>931</v>
      </c>
      <c r="N1487" s="219">
        <v>44084</v>
      </c>
      <c r="O1487" s="355">
        <f t="shared" ref="O1487:O1492" si="552">F1487+K1487-W1487</f>
        <v>0</v>
      </c>
      <c r="P1487" s="132">
        <f t="shared" ref="P1487:P1492" si="553">O1487*E1487</f>
        <v>0</v>
      </c>
      <c r="Q1487" s="589"/>
      <c r="R1487" s="590"/>
      <c r="S1487" s="590"/>
      <c r="T1487" s="590"/>
      <c r="U1487" s="590"/>
      <c r="V1487" s="590"/>
      <c r="W1487" s="591">
        <v>930</v>
      </c>
      <c r="X1487" s="132">
        <f t="shared" ref="X1487:X1492" si="554">W1487*E1487</f>
        <v>9951</v>
      </c>
      <c r="Y1487" s="37">
        <f t="shared" si="550"/>
        <v>0</v>
      </c>
    </row>
    <row r="1488" spans="1:25" s="36" customFormat="1" ht="24" customHeight="1">
      <c r="A1488" s="355">
        <v>8</v>
      </c>
      <c r="B1488" s="309" t="s">
        <v>194</v>
      </c>
      <c r="C1488" s="233" t="s">
        <v>27</v>
      </c>
      <c r="D1488" s="285"/>
      <c r="E1488" s="586">
        <v>2.7</v>
      </c>
      <c r="F1488" s="80">
        <v>5604</v>
      </c>
      <c r="G1488" s="132">
        <f t="shared" si="551"/>
        <v>15130.800000000001</v>
      </c>
      <c r="H1488" s="201" t="s">
        <v>1230</v>
      </c>
      <c r="I1488" s="219"/>
      <c r="J1488" s="79"/>
      <c r="K1488" s="80"/>
      <c r="L1488" s="132"/>
      <c r="M1488" s="79"/>
      <c r="N1488" s="219"/>
      <c r="O1488" s="355">
        <f t="shared" si="552"/>
        <v>270</v>
      </c>
      <c r="P1488" s="132">
        <f t="shared" si="553"/>
        <v>729</v>
      </c>
      <c r="Q1488" s="358"/>
      <c r="R1488" s="359"/>
      <c r="S1488" s="359"/>
      <c r="T1488" s="359"/>
      <c r="U1488" s="359"/>
      <c r="V1488" s="359"/>
      <c r="W1488" s="80">
        <v>5334</v>
      </c>
      <c r="X1488" s="132">
        <f t="shared" si="554"/>
        <v>14401.800000000001</v>
      </c>
      <c r="Y1488" s="37">
        <f t="shared" si="550"/>
        <v>0</v>
      </c>
    </row>
    <row r="1489" spans="1:25" s="36" customFormat="1" ht="51" customHeight="1">
      <c r="A1489" s="355">
        <v>9</v>
      </c>
      <c r="B1489" s="309" t="s">
        <v>195</v>
      </c>
      <c r="C1489" s="233" t="s">
        <v>27</v>
      </c>
      <c r="D1489" s="285"/>
      <c r="E1489" s="586">
        <v>2.94</v>
      </c>
      <c r="F1489" s="80">
        <v>5404</v>
      </c>
      <c r="G1489" s="132">
        <f t="shared" si="551"/>
        <v>15887.76</v>
      </c>
      <c r="H1489" s="201" t="s">
        <v>1231</v>
      </c>
      <c r="I1489" s="219"/>
      <c r="J1489" s="79"/>
      <c r="K1489" s="80"/>
      <c r="L1489" s="132"/>
      <c r="M1489" s="79"/>
      <c r="N1489" s="219"/>
      <c r="O1489" s="355">
        <f t="shared" si="552"/>
        <v>270</v>
      </c>
      <c r="P1489" s="132">
        <f t="shared" si="553"/>
        <v>793.8</v>
      </c>
      <c r="Q1489" s="358"/>
      <c r="R1489" s="359"/>
      <c r="S1489" s="359"/>
      <c r="T1489" s="359"/>
      <c r="U1489" s="359"/>
      <c r="V1489" s="359"/>
      <c r="W1489" s="80">
        <v>5134</v>
      </c>
      <c r="X1489" s="132">
        <f t="shared" si="554"/>
        <v>15093.96</v>
      </c>
      <c r="Y1489" s="37">
        <f t="shared" si="550"/>
        <v>0</v>
      </c>
    </row>
    <row r="1490" spans="1:25" s="36" customFormat="1" ht="63.75" customHeight="1">
      <c r="A1490" s="355">
        <v>10</v>
      </c>
      <c r="B1490" s="175" t="s">
        <v>350</v>
      </c>
      <c r="C1490" s="79" t="s">
        <v>103</v>
      </c>
      <c r="D1490" s="291" t="s">
        <v>1219</v>
      </c>
      <c r="E1490" s="307">
        <v>42.5</v>
      </c>
      <c r="F1490" s="355">
        <v>765</v>
      </c>
      <c r="G1490" s="132">
        <f t="shared" si="551"/>
        <v>32512.5</v>
      </c>
      <c r="H1490" s="219">
        <v>44621</v>
      </c>
      <c r="I1490" s="219"/>
      <c r="J1490" s="79"/>
      <c r="K1490" s="80"/>
      <c r="L1490" s="132"/>
      <c r="M1490" s="356">
        <v>1004</v>
      </c>
      <c r="N1490" s="357">
        <v>44098</v>
      </c>
      <c r="O1490" s="355">
        <f t="shared" si="552"/>
        <v>420</v>
      </c>
      <c r="P1490" s="132">
        <f t="shared" si="553"/>
        <v>17850</v>
      </c>
      <c r="Q1490" s="358"/>
      <c r="R1490" s="359"/>
      <c r="S1490" s="359"/>
      <c r="T1490" s="359"/>
      <c r="U1490" s="359"/>
      <c r="V1490" s="359"/>
      <c r="W1490" s="355">
        <v>345</v>
      </c>
      <c r="X1490" s="593">
        <f t="shared" si="554"/>
        <v>14662.5</v>
      </c>
      <c r="Y1490" s="37">
        <f t="shared" si="550"/>
        <v>0</v>
      </c>
    </row>
    <row r="1491" spans="1:25" s="36" customFormat="1" ht="86.25" customHeight="1">
      <c r="A1491" s="355">
        <v>11</v>
      </c>
      <c r="B1491" s="175" t="s">
        <v>457</v>
      </c>
      <c r="C1491" s="79" t="s">
        <v>458</v>
      </c>
      <c r="D1491" s="291" t="s">
        <v>1223</v>
      </c>
      <c r="E1491" s="307" t="s">
        <v>460</v>
      </c>
      <c r="F1491" s="355">
        <v>45</v>
      </c>
      <c r="G1491" s="132">
        <f t="shared" si="551"/>
        <v>38423.699999999997</v>
      </c>
      <c r="H1491" s="219" t="s">
        <v>461</v>
      </c>
      <c r="I1491" s="235"/>
      <c r="J1491" s="285"/>
      <c r="K1491" s="237"/>
      <c r="L1491" s="132"/>
      <c r="M1491" s="356" t="s">
        <v>462</v>
      </c>
      <c r="N1491" s="357" t="s">
        <v>463</v>
      </c>
      <c r="O1491" s="112">
        <f t="shared" si="552"/>
        <v>12</v>
      </c>
      <c r="P1491" s="113">
        <f t="shared" si="553"/>
        <v>10246.32</v>
      </c>
      <c r="Q1491" s="358"/>
      <c r="R1491" s="359"/>
      <c r="S1491" s="359"/>
      <c r="T1491" s="359"/>
      <c r="U1491" s="359"/>
      <c r="V1491" s="359"/>
      <c r="W1491" s="355">
        <v>33</v>
      </c>
      <c r="X1491" s="113">
        <f t="shared" si="554"/>
        <v>28177.38</v>
      </c>
      <c r="Y1491" s="37">
        <f t="shared" si="550"/>
        <v>0</v>
      </c>
    </row>
    <row r="1492" spans="1:25" s="30" customFormat="1" ht="90" customHeight="1">
      <c r="A1492" s="355">
        <v>12</v>
      </c>
      <c r="B1492" s="175" t="s">
        <v>464</v>
      </c>
      <c r="C1492" s="79" t="s">
        <v>465</v>
      </c>
      <c r="D1492" s="291" t="s">
        <v>1224</v>
      </c>
      <c r="E1492" s="307" t="s">
        <v>467</v>
      </c>
      <c r="F1492" s="355">
        <v>53</v>
      </c>
      <c r="G1492" s="132">
        <f t="shared" si="551"/>
        <v>8366.0499999999993</v>
      </c>
      <c r="H1492" s="219" t="s">
        <v>468</v>
      </c>
      <c r="I1492" s="235"/>
      <c r="J1492" s="285"/>
      <c r="K1492" s="237"/>
      <c r="L1492" s="132"/>
      <c r="M1492" s="356" t="s">
        <v>469</v>
      </c>
      <c r="N1492" s="357" t="s">
        <v>470</v>
      </c>
      <c r="O1492" s="112">
        <f t="shared" si="552"/>
        <v>3</v>
      </c>
      <c r="P1492" s="113">
        <f t="shared" si="553"/>
        <v>473.54999999999995</v>
      </c>
      <c r="Q1492" s="358"/>
      <c r="R1492" s="359"/>
      <c r="S1492" s="359"/>
      <c r="T1492" s="359"/>
      <c r="U1492" s="359"/>
      <c r="V1492" s="359"/>
      <c r="W1492" s="355">
        <v>50</v>
      </c>
      <c r="X1492" s="113">
        <f t="shared" si="554"/>
        <v>7892.5</v>
      </c>
      <c r="Y1492" s="37">
        <f t="shared" si="550"/>
        <v>0</v>
      </c>
    </row>
    <row r="1493" spans="1:25" s="30" customFormat="1" ht="37.5" customHeight="1">
      <c r="A1493" s="573"/>
      <c r="B1493" s="167" t="s">
        <v>33</v>
      </c>
      <c r="C1493" s="80"/>
      <c r="D1493" s="701"/>
      <c r="E1493" s="180"/>
      <c r="F1493" s="573"/>
      <c r="G1493" s="581">
        <f>SUM(G1481:G1492)</f>
        <v>173475.91999999998</v>
      </c>
      <c r="H1493" s="219"/>
      <c r="I1493" s="582"/>
      <c r="J1493" s="573"/>
      <c r="K1493" s="583"/>
      <c r="L1493" s="581">
        <f>SUM(L1481:L1492)</f>
        <v>0</v>
      </c>
      <c r="M1493" s="359"/>
      <c r="N1493" s="582"/>
      <c r="O1493" s="573"/>
      <c r="P1493" s="581">
        <f>SUM(P1481:P1492)</f>
        <v>37458.100000000006</v>
      </c>
      <c r="Q1493" s="358"/>
      <c r="R1493" s="359"/>
      <c r="S1493" s="359"/>
      <c r="T1493" s="359"/>
      <c r="U1493" s="359"/>
      <c r="V1493" s="359"/>
      <c r="W1493" s="573"/>
      <c r="X1493" s="581">
        <f>SUM(X1481:X1492)</f>
        <v>136017.82</v>
      </c>
      <c r="Y1493" s="37">
        <f t="shared" si="550"/>
        <v>0</v>
      </c>
    </row>
    <row r="1494" spans="1:25" s="30" customFormat="1" ht="24" customHeight="1">
      <c r="A1494" s="737" t="s">
        <v>1284</v>
      </c>
      <c r="B1494" s="738"/>
      <c r="C1494" s="738"/>
      <c r="D1494" s="738"/>
      <c r="E1494" s="738"/>
      <c r="F1494" s="738"/>
      <c r="G1494" s="738"/>
      <c r="H1494" s="738"/>
      <c r="I1494" s="738"/>
      <c r="J1494" s="738"/>
      <c r="K1494" s="738"/>
      <c r="L1494" s="738"/>
      <c r="M1494" s="738"/>
      <c r="N1494" s="738"/>
      <c r="O1494" s="738"/>
      <c r="P1494" s="738"/>
      <c r="Q1494" s="738"/>
      <c r="R1494" s="738"/>
      <c r="S1494" s="738"/>
      <c r="T1494" s="738"/>
      <c r="U1494" s="738"/>
      <c r="V1494" s="738"/>
      <c r="W1494" s="738"/>
      <c r="X1494" s="739"/>
      <c r="Y1494" s="37">
        <f t="shared" si="550"/>
        <v>0</v>
      </c>
    </row>
    <row r="1495" spans="1:25" s="30" customFormat="1" ht="88.5" customHeight="1">
      <c r="A1495" s="355">
        <v>1</v>
      </c>
      <c r="B1495" s="309" t="s">
        <v>1285</v>
      </c>
      <c r="C1495" s="80" t="s">
        <v>473</v>
      </c>
      <c r="D1495" s="81" t="s">
        <v>466</v>
      </c>
      <c r="E1495" s="81">
        <v>157.85</v>
      </c>
      <c r="F1495" s="355">
        <v>110</v>
      </c>
      <c r="G1495" s="132">
        <f t="shared" ref="G1495:G1498" si="555">F1495*E1495</f>
        <v>17363.5</v>
      </c>
      <c r="H1495" s="219" t="s">
        <v>468</v>
      </c>
      <c r="I1495" s="290">
        <v>44181</v>
      </c>
      <c r="J1495" s="341">
        <v>211</v>
      </c>
      <c r="K1495" s="702"/>
      <c r="L1495" s="703"/>
      <c r="M1495" s="298">
        <v>1349</v>
      </c>
      <c r="N1495" s="290">
        <v>44168</v>
      </c>
      <c r="O1495" s="355">
        <f t="shared" ref="O1495:O1499" si="556">F1495+K1495-W1495</f>
        <v>11</v>
      </c>
      <c r="P1495" s="132">
        <f t="shared" ref="P1495:P1499" si="557">O1495*E1495</f>
        <v>1736.35</v>
      </c>
      <c r="Q1495" s="669"/>
      <c r="R1495" s="583"/>
      <c r="S1495" s="583"/>
      <c r="T1495" s="583"/>
      <c r="U1495" s="583"/>
      <c r="V1495" s="583"/>
      <c r="W1495" s="355">
        <v>99</v>
      </c>
      <c r="X1495" s="132">
        <f t="shared" ref="X1495:X1499" si="558">W1495*E1495</f>
        <v>15627.15</v>
      </c>
      <c r="Y1495" s="37">
        <f t="shared" si="550"/>
        <v>0</v>
      </c>
    </row>
    <row r="1496" spans="1:25" s="30" customFormat="1" ht="45.75" customHeight="1">
      <c r="A1496" s="355">
        <v>2</v>
      </c>
      <c r="B1496" s="343" t="s">
        <v>1771</v>
      </c>
      <c r="C1496" s="331" t="s">
        <v>29</v>
      </c>
      <c r="D1496" s="331"/>
      <c r="E1496" s="332">
        <v>69.44</v>
      </c>
      <c r="F1496" s="355">
        <v>2858</v>
      </c>
      <c r="G1496" s="132">
        <f t="shared" si="555"/>
        <v>198459.51999999999</v>
      </c>
      <c r="H1496" s="575"/>
      <c r="I1496" s="704">
        <v>44316</v>
      </c>
      <c r="J1496" s="331" t="s">
        <v>1772</v>
      </c>
      <c r="K1496" s="298"/>
      <c r="L1496" s="643"/>
      <c r="M1496" s="331">
        <v>505</v>
      </c>
      <c r="N1496" s="575">
        <v>44316</v>
      </c>
      <c r="O1496" s="355">
        <f t="shared" ref="O1496:O1498" si="559">F1496+K1496-W1496</f>
        <v>239</v>
      </c>
      <c r="P1496" s="132">
        <f t="shared" ref="P1496:P1498" si="560">O1496*E1496</f>
        <v>16596.16</v>
      </c>
      <c r="Q1496" s="669"/>
      <c r="R1496" s="583"/>
      <c r="S1496" s="583"/>
      <c r="T1496" s="583"/>
      <c r="U1496" s="583"/>
      <c r="V1496" s="583"/>
      <c r="W1496" s="355">
        <v>2619</v>
      </c>
      <c r="X1496" s="132">
        <f t="shared" si="558"/>
        <v>181863.36</v>
      </c>
      <c r="Y1496" s="37">
        <f t="shared" si="550"/>
        <v>0</v>
      </c>
    </row>
    <row r="1497" spans="1:25" s="30" customFormat="1" ht="45.75" customHeight="1">
      <c r="A1497" s="355">
        <v>3</v>
      </c>
      <c r="B1497" s="343" t="s">
        <v>1807</v>
      </c>
      <c r="C1497" s="341" t="s">
        <v>38</v>
      </c>
      <c r="D1497" s="295" t="s">
        <v>1788</v>
      </c>
      <c r="E1497" s="295">
        <v>36.299999999999997</v>
      </c>
      <c r="F1497" s="683">
        <v>1758</v>
      </c>
      <c r="G1497" s="82">
        <f>E1497*F1497</f>
        <v>63815.399999999994</v>
      </c>
      <c r="H1497" s="299" t="s">
        <v>1803</v>
      </c>
      <c r="I1497" s="290">
        <v>44329</v>
      </c>
      <c r="J1497" s="345" t="s">
        <v>1808</v>
      </c>
      <c r="K1497" s="702">
        <v>4200</v>
      </c>
      <c r="L1497" s="703"/>
      <c r="M1497" s="298">
        <v>478</v>
      </c>
      <c r="N1497" s="299">
        <v>44313</v>
      </c>
      <c r="O1497" s="355">
        <v>600</v>
      </c>
      <c r="P1497" s="132">
        <f t="shared" ref="P1497" si="561">O1497*E1497</f>
        <v>21780</v>
      </c>
      <c r="Q1497" s="669"/>
      <c r="R1497" s="583"/>
      <c r="S1497" s="583"/>
      <c r="T1497" s="583"/>
      <c r="U1497" s="583"/>
      <c r="V1497" s="583"/>
      <c r="W1497" s="355">
        <v>1158</v>
      </c>
      <c r="X1497" s="132">
        <f t="shared" si="558"/>
        <v>42035.399999999994</v>
      </c>
      <c r="Y1497" s="37">
        <f t="shared" si="550"/>
        <v>0</v>
      </c>
    </row>
    <row r="1498" spans="1:25" s="30" customFormat="1" ht="36.75" customHeight="1">
      <c r="A1498" s="355">
        <v>4</v>
      </c>
      <c r="B1498" s="309" t="s">
        <v>1286</v>
      </c>
      <c r="C1498" s="80" t="s">
        <v>38</v>
      </c>
      <c r="D1498" s="81" t="s">
        <v>1179</v>
      </c>
      <c r="E1498" s="81">
        <v>1.65</v>
      </c>
      <c r="F1498" s="355">
        <v>51250</v>
      </c>
      <c r="G1498" s="132">
        <f t="shared" si="555"/>
        <v>84562.5</v>
      </c>
      <c r="H1498" s="219">
        <v>44866</v>
      </c>
      <c r="I1498" s="290">
        <v>44187</v>
      </c>
      <c r="J1498" s="341" t="s">
        <v>1288</v>
      </c>
      <c r="K1498" s="702"/>
      <c r="L1498" s="703"/>
      <c r="M1498" s="298">
        <v>1445</v>
      </c>
      <c r="N1498" s="290">
        <v>44188</v>
      </c>
      <c r="O1498" s="355">
        <f t="shared" si="559"/>
        <v>7250</v>
      </c>
      <c r="P1498" s="132">
        <f t="shared" si="560"/>
        <v>11962.5</v>
      </c>
      <c r="Q1498" s="358"/>
      <c r="R1498" s="359"/>
      <c r="S1498" s="359"/>
      <c r="T1498" s="359"/>
      <c r="U1498" s="359"/>
      <c r="V1498" s="359"/>
      <c r="W1498" s="355">
        <v>44000</v>
      </c>
      <c r="X1498" s="132">
        <f t="shared" si="558"/>
        <v>72600</v>
      </c>
      <c r="Y1498" s="37">
        <f t="shared" si="550"/>
        <v>0</v>
      </c>
    </row>
    <row r="1499" spans="1:25" s="30" customFormat="1" ht="26.25" customHeight="1">
      <c r="A1499" s="355">
        <v>5</v>
      </c>
      <c r="B1499" s="309" t="s">
        <v>1286</v>
      </c>
      <c r="C1499" s="80" t="s">
        <v>38</v>
      </c>
      <c r="D1499" s="81" t="s">
        <v>1287</v>
      </c>
      <c r="E1499" s="81">
        <v>1.65</v>
      </c>
      <c r="F1499" s="355">
        <v>41250</v>
      </c>
      <c r="G1499" s="132">
        <f t="shared" ref="G1499" si="562">F1499*E1499</f>
        <v>68062.5</v>
      </c>
      <c r="H1499" s="219">
        <v>44866</v>
      </c>
      <c r="I1499" s="290">
        <v>44187</v>
      </c>
      <c r="J1499" s="341" t="s">
        <v>1288</v>
      </c>
      <c r="K1499" s="702"/>
      <c r="L1499" s="703"/>
      <c r="M1499" s="298">
        <v>1445</v>
      </c>
      <c r="N1499" s="290">
        <v>44188</v>
      </c>
      <c r="O1499" s="355">
        <f t="shared" si="556"/>
        <v>21750</v>
      </c>
      <c r="P1499" s="132">
        <f t="shared" si="557"/>
        <v>35887.5</v>
      </c>
      <c r="Q1499" s="358"/>
      <c r="R1499" s="359"/>
      <c r="S1499" s="359"/>
      <c r="T1499" s="359"/>
      <c r="U1499" s="359"/>
      <c r="V1499" s="359"/>
      <c r="W1499" s="355">
        <v>19500</v>
      </c>
      <c r="X1499" s="132">
        <f t="shared" si="558"/>
        <v>32175</v>
      </c>
      <c r="Y1499" s="37">
        <f t="shared" si="550"/>
        <v>0</v>
      </c>
    </row>
    <row r="1500" spans="1:25" s="30" customFormat="1" ht="40.5" customHeight="1">
      <c r="A1500" s="573"/>
      <c r="B1500" s="167" t="s">
        <v>33</v>
      </c>
      <c r="C1500" s="80"/>
      <c r="D1500" s="701"/>
      <c r="E1500" s="180"/>
      <c r="F1500" s="573"/>
      <c r="G1500" s="581">
        <f>SUM(G1495:G1499)</f>
        <v>432263.42</v>
      </c>
      <c r="H1500" s="219"/>
      <c r="I1500" s="582"/>
      <c r="J1500" s="573"/>
      <c r="K1500" s="583"/>
      <c r="L1500" s="581">
        <f>SUM(L1495:L1499)</f>
        <v>0</v>
      </c>
      <c r="M1500" s="359"/>
      <c r="N1500" s="582"/>
      <c r="O1500" s="573"/>
      <c r="P1500" s="581">
        <f>SUM(P1495:P1499)</f>
        <v>87962.51</v>
      </c>
      <c r="Q1500" s="358"/>
      <c r="R1500" s="359"/>
      <c r="S1500" s="359"/>
      <c r="T1500" s="359"/>
      <c r="U1500" s="359"/>
      <c r="V1500" s="359"/>
      <c r="W1500" s="573"/>
      <c r="X1500" s="581">
        <f>SUM(X1495:X1499)</f>
        <v>344300.91</v>
      </c>
      <c r="Y1500" s="37">
        <f t="shared" si="550"/>
        <v>0</v>
      </c>
    </row>
    <row r="1501" spans="1:25" s="36" customFormat="1" ht="35.25" customHeight="1">
      <c r="A1501" s="737" t="s">
        <v>67</v>
      </c>
      <c r="B1501" s="738"/>
      <c r="C1501" s="738"/>
      <c r="D1501" s="738"/>
      <c r="E1501" s="738"/>
      <c r="F1501" s="738"/>
      <c r="G1501" s="738"/>
      <c r="H1501" s="738"/>
      <c r="I1501" s="738"/>
      <c r="J1501" s="738"/>
      <c r="K1501" s="738"/>
      <c r="L1501" s="738"/>
      <c r="M1501" s="738"/>
      <c r="N1501" s="738"/>
      <c r="O1501" s="738"/>
      <c r="P1501" s="738"/>
      <c r="Q1501" s="738"/>
      <c r="R1501" s="738"/>
      <c r="S1501" s="738"/>
      <c r="T1501" s="738"/>
      <c r="U1501" s="738"/>
      <c r="V1501" s="738"/>
      <c r="W1501" s="738"/>
      <c r="X1501" s="739"/>
      <c r="Y1501" s="37">
        <f t="shared" si="550"/>
        <v>0</v>
      </c>
    </row>
    <row r="1502" spans="1:25" s="36" customFormat="1" ht="35.25" customHeight="1">
      <c r="A1502" s="355">
        <v>1</v>
      </c>
      <c r="B1502" s="571" t="s">
        <v>7</v>
      </c>
      <c r="C1502" s="665" t="s">
        <v>29</v>
      </c>
      <c r="D1502" s="285" t="s">
        <v>1964</v>
      </c>
      <c r="E1502" s="307">
        <v>1.95</v>
      </c>
      <c r="F1502" s="644">
        <v>40</v>
      </c>
      <c r="G1502" s="132">
        <f t="shared" ref="G1502:G1508" si="563">F1502*E1502</f>
        <v>78</v>
      </c>
      <c r="H1502" s="219">
        <v>44377</v>
      </c>
      <c r="I1502" s="219"/>
      <c r="J1502" s="79"/>
      <c r="K1502" s="80"/>
      <c r="L1502" s="132"/>
      <c r="M1502" s="356">
        <v>1345</v>
      </c>
      <c r="N1502" s="357">
        <v>43797</v>
      </c>
      <c r="O1502" s="355">
        <f t="shared" ref="O1502:O1508" si="564">F1502+K1502-W1502</f>
        <v>40</v>
      </c>
      <c r="P1502" s="132">
        <f t="shared" ref="P1502:P1508" si="565">O1502*E1502</f>
        <v>78</v>
      </c>
      <c r="Q1502" s="649"/>
      <c r="R1502" s="650"/>
      <c r="S1502" s="650"/>
      <c r="T1502" s="650"/>
      <c r="U1502" s="650"/>
      <c r="V1502" s="650"/>
      <c r="W1502" s="644">
        <v>0</v>
      </c>
      <c r="X1502" s="132">
        <f t="shared" ref="X1502:X1508" si="566">W1502*E1502</f>
        <v>0</v>
      </c>
      <c r="Y1502" s="37">
        <f t="shared" si="550"/>
        <v>0</v>
      </c>
    </row>
    <row r="1503" spans="1:25" s="36" customFormat="1" ht="46.5" customHeight="1">
      <c r="A1503" s="355">
        <v>2</v>
      </c>
      <c r="B1503" s="637" t="s">
        <v>8</v>
      </c>
      <c r="C1503" s="638" t="s">
        <v>29</v>
      </c>
      <c r="D1503" s="639"/>
      <c r="E1503" s="640">
        <v>7.21</v>
      </c>
      <c r="F1503" s="591">
        <v>418</v>
      </c>
      <c r="G1503" s="593">
        <f t="shared" si="563"/>
        <v>3013.78</v>
      </c>
      <c r="H1503" s="598">
        <v>44440</v>
      </c>
      <c r="I1503" s="598"/>
      <c r="J1503" s="599"/>
      <c r="K1503" s="600"/>
      <c r="L1503" s="593"/>
      <c r="M1503" s="601">
        <v>1212</v>
      </c>
      <c r="N1503" s="598">
        <v>43763</v>
      </c>
      <c r="O1503" s="355">
        <f t="shared" si="564"/>
        <v>185</v>
      </c>
      <c r="P1503" s="132">
        <f t="shared" si="565"/>
        <v>1333.85</v>
      </c>
      <c r="Q1503" s="589"/>
      <c r="R1503" s="590"/>
      <c r="S1503" s="590"/>
      <c r="T1503" s="590"/>
      <c r="U1503" s="590"/>
      <c r="V1503" s="590"/>
      <c r="W1503" s="591">
        <v>233</v>
      </c>
      <c r="X1503" s="132">
        <f t="shared" si="566"/>
        <v>1679.93</v>
      </c>
      <c r="Y1503" s="37">
        <f t="shared" si="550"/>
        <v>0</v>
      </c>
    </row>
    <row r="1504" spans="1:25" s="36" customFormat="1" ht="56.25" customHeight="1">
      <c r="A1504" s="355">
        <v>3</v>
      </c>
      <c r="B1504" s="175" t="s">
        <v>350</v>
      </c>
      <c r="C1504" s="79" t="s">
        <v>103</v>
      </c>
      <c r="D1504" s="285" t="s">
        <v>1965</v>
      </c>
      <c r="E1504" s="307">
        <v>55.64</v>
      </c>
      <c r="F1504" s="355">
        <v>1020</v>
      </c>
      <c r="G1504" s="132">
        <f t="shared" si="563"/>
        <v>56752.800000000003</v>
      </c>
      <c r="H1504" s="219">
        <v>44621</v>
      </c>
      <c r="I1504" s="219"/>
      <c r="J1504" s="79"/>
      <c r="K1504" s="80"/>
      <c r="L1504" s="132"/>
      <c r="M1504" s="356">
        <v>1428</v>
      </c>
      <c r="N1504" s="357">
        <v>44183</v>
      </c>
      <c r="O1504" s="355">
        <f t="shared" si="564"/>
        <v>450</v>
      </c>
      <c r="P1504" s="132">
        <f t="shared" si="565"/>
        <v>25038</v>
      </c>
      <c r="Q1504" s="358"/>
      <c r="R1504" s="359"/>
      <c r="S1504" s="359"/>
      <c r="T1504" s="359"/>
      <c r="U1504" s="359"/>
      <c r="V1504" s="359"/>
      <c r="W1504" s="355">
        <v>570</v>
      </c>
      <c r="X1504" s="593">
        <f t="shared" si="566"/>
        <v>31714.799999999999</v>
      </c>
      <c r="Y1504" s="37">
        <f t="shared" si="550"/>
        <v>0</v>
      </c>
    </row>
    <row r="1505" spans="1:25" s="36" customFormat="1" ht="88.5" customHeight="1">
      <c r="A1505" s="355">
        <v>4</v>
      </c>
      <c r="B1505" s="175" t="s">
        <v>457</v>
      </c>
      <c r="C1505" s="79" t="s">
        <v>458</v>
      </c>
      <c r="D1505" s="285" t="s">
        <v>459</v>
      </c>
      <c r="E1505" s="307" t="s">
        <v>460</v>
      </c>
      <c r="F1505" s="355">
        <v>900</v>
      </c>
      <c r="G1505" s="132">
        <f t="shared" si="563"/>
        <v>768474</v>
      </c>
      <c r="H1505" s="219" t="s">
        <v>461</v>
      </c>
      <c r="I1505" s="235"/>
      <c r="J1505" s="285"/>
      <c r="K1505" s="237"/>
      <c r="L1505" s="132"/>
      <c r="M1505" s="356" t="s">
        <v>462</v>
      </c>
      <c r="N1505" s="357" t="s">
        <v>463</v>
      </c>
      <c r="O1505" s="112">
        <f t="shared" si="564"/>
        <v>690</v>
      </c>
      <c r="P1505" s="113">
        <f t="shared" si="565"/>
        <v>589163.4</v>
      </c>
      <c r="Q1505" s="358"/>
      <c r="R1505" s="359"/>
      <c r="S1505" s="359"/>
      <c r="T1505" s="359"/>
      <c r="U1505" s="359"/>
      <c r="V1505" s="359"/>
      <c r="W1505" s="355">
        <v>210</v>
      </c>
      <c r="X1505" s="113">
        <f t="shared" si="566"/>
        <v>179310.6</v>
      </c>
      <c r="Y1505" s="37">
        <f t="shared" si="550"/>
        <v>0</v>
      </c>
    </row>
    <row r="1506" spans="1:25" s="36" customFormat="1" ht="87" customHeight="1">
      <c r="A1506" s="355">
        <v>5</v>
      </c>
      <c r="B1506" s="288" t="s">
        <v>464</v>
      </c>
      <c r="C1506" s="204" t="s">
        <v>465</v>
      </c>
      <c r="D1506" s="291" t="s">
        <v>466</v>
      </c>
      <c r="E1506" s="304" t="s">
        <v>467</v>
      </c>
      <c r="F1506" s="355">
        <v>85</v>
      </c>
      <c r="G1506" s="132">
        <f t="shared" si="563"/>
        <v>13417.25</v>
      </c>
      <c r="H1506" s="219" t="s">
        <v>468</v>
      </c>
      <c r="I1506" s="235"/>
      <c r="J1506" s="285"/>
      <c r="K1506" s="237"/>
      <c r="L1506" s="132"/>
      <c r="M1506" s="356" t="s">
        <v>469</v>
      </c>
      <c r="N1506" s="357" t="s">
        <v>470</v>
      </c>
      <c r="O1506" s="112">
        <f t="shared" si="564"/>
        <v>4</v>
      </c>
      <c r="P1506" s="113">
        <f t="shared" si="565"/>
        <v>631.4</v>
      </c>
      <c r="Q1506" s="358"/>
      <c r="R1506" s="359"/>
      <c r="S1506" s="359"/>
      <c r="T1506" s="359"/>
      <c r="U1506" s="359"/>
      <c r="V1506" s="359"/>
      <c r="W1506" s="355">
        <v>81</v>
      </c>
      <c r="X1506" s="113">
        <f t="shared" si="566"/>
        <v>12785.85</v>
      </c>
      <c r="Y1506" s="37">
        <f t="shared" si="550"/>
        <v>0</v>
      </c>
    </row>
    <row r="1507" spans="1:25" s="36" customFormat="1" ht="26.25" customHeight="1">
      <c r="A1507" s="355">
        <v>6</v>
      </c>
      <c r="B1507" s="243" t="s">
        <v>194</v>
      </c>
      <c r="C1507" s="289" t="s">
        <v>27</v>
      </c>
      <c r="D1507" s="291"/>
      <c r="E1507" s="622">
        <v>2.7</v>
      </c>
      <c r="F1507" s="80">
        <v>8106</v>
      </c>
      <c r="G1507" s="132">
        <f t="shared" si="563"/>
        <v>21886.2</v>
      </c>
      <c r="H1507" s="219">
        <v>45263</v>
      </c>
      <c r="I1507" s="219"/>
      <c r="J1507" s="79"/>
      <c r="K1507" s="80"/>
      <c r="L1507" s="132"/>
      <c r="M1507" s="79"/>
      <c r="N1507" s="219"/>
      <c r="O1507" s="355">
        <f t="shared" si="564"/>
        <v>1092</v>
      </c>
      <c r="P1507" s="132">
        <f t="shared" si="565"/>
        <v>2948.4</v>
      </c>
      <c r="Q1507" s="358"/>
      <c r="R1507" s="359"/>
      <c r="S1507" s="359"/>
      <c r="T1507" s="359"/>
      <c r="U1507" s="359"/>
      <c r="V1507" s="359"/>
      <c r="W1507" s="80">
        <v>7014</v>
      </c>
      <c r="X1507" s="132">
        <f t="shared" si="566"/>
        <v>18937.800000000003</v>
      </c>
      <c r="Y1507" s="37">
        <f t="shared" si="550"/>
        <v>0</v>
      </c>
    </row>
    <row r="1508" spans="1:25" s="36" customFormat="1" ht="26.25" customHeight="1">
      <c r="A1508" s="355">
        <v>7</v>
      </c>
      <c r="B1508" s="243" t="s">
        <v>195</v>
      </c>
      <c r="C1508" s="289" t="s">
        <v>27</v>
      </c>
      <c r="D1508" s="291"/>
      <c r="E1508" s="622">
        <v>2.94</v>
      </c>
      <c r="F1508" s="80">
        <v>7790</v>
      </c>
      <c r="G1508" s="132">
        <f t="shared" si="563"/>
        <v>22902.6</v>
      </c>
      <c r="H1508" s="219">
        <v>45277</v>
      </c>
      <c r="I1508" s="219"/>
      <c r="J1508" s="79"/>
      <c r="K1508" s="80"/>
      <c r="L1508" s="132"/>
      <c r="M1508" s="79"/>
      <c r="N1508" s="219"/>
      <c r="O1508" s="355">
        <f t="shared" si="564"/>
        <v>1634</v>
      </c>
      <c r="P1508" s="132">
        <f t="shared" si="565"/>
        <v>4803.96</v>
      </c>
      <c r="Q1508" s="358"/>
      <c r="R1508" s="359"/>
      <c r="S1508" s="359"/>
      <c r="T1508" s="359"/>
      <c r="U1508" s="359"/>
      <c r="V1508" s="359"/>
      <c r="W1508" s="80">
        <v>6156</v>
      </c>
      <c r="X1508" s="132">
        <f t="shared" si="566"/>
        <v>18098.64</v>
      </c>
      <c r="Y1508" s="37">
        <f t="shared" si="550"/>
        <v>0</v>
      </c>
    </row>
    <row r="1509" spans="1:25" s="30" customFormat="1" ht="30" customHeight="1">
      <c r="A1509" s="355">
        <v>8</v>
      </c>
      <c r="B1509" s="243" t="s">
        <v>339</v>
      </c>
      <c r="C1509" s="289" t="s">
        <v>27</v>
      </c>
      <c r="D1509" s="291"/>
      <c r="E1509" s="622">
        <v>7.49</v>
      </c>
      <c r="F1509" s="591">
        <v>390</v>
      </c>
      <c r="G1509" s="132">
        <f t="shared" ref="G1509" si="567">F1509*E1509</f>
        <v>2921.1</v>
      </c>
      <c r="H1509" s="219">
        <v>45261</v>
      </c>
      <c r="I1509" s="219"/>
      <c r="J1509" s="79"/>
      <c r="K1509" s="80"/>
      <c r="L1509" s="132"/>
      <c r="M1509" s="79"/>
      <c r="N1509" s="219"/>
      <c r="O1509" s="355">
        <f t="shared" ref="O1509" si="568">F1509+K1509-W1509</f>
        <v>0</v>
      </c>
      <c r="P1509" s="132">
        <f t="shared" ref="P1509" si="569">O1509*E1509</f>
        <v>0</v>
      </c>
      <c r="Q1509" s="589"/>
      <c r="R1509" s="590"/>
      <c r="S1509" s="590"/>
      <c r="T1509" s="590"/>
      <c r="U1509" s="590"/>
      <c r="V1509" s="590"/>
      <c r="W1509" s="591">
        <v>390</v>
      </c>
      <c r="X1509" s="132">
        <f t="shared" ref="X1509" si="570">W1509*E1509</f>
        <v>2921.1</v>
      </c>
      <c r="Y1509" s="37">
        <f t="shared" si="550"/>
        <v>0</v>
      </c>
    </row>
    <row r="1510" spans="1:25" s="30" customFormat="1" ht="30" customHeight="1">
      <c r="A1510" s="661"/>
      <c r="B1510" s="167" t="s">
        <v>33</v>
      </c>
      <c r="C1510" s="200"/>
      <c r="D1510" s="667"/>
      <c r="E1510" s="342"/>
      <c r="F1510" s="573"/>
      <c r="G1510" s="581">
        <f>SUM(G1502:G1509)</f>
        <v>889445.72999999986</v>
      </c>
      <c r="H1510" s="290"/>
      <c r="I1510" s="582"/>
      <c r="J1510" s="573"/>
      <c r="K1510" s="583"/>
      <c r="L1510" s="581">
        <f>SUM(L1502:L1509)</f>
        <v>0</v>
      </c>
      <c r="M1510" s="359"/>
      <c r="N1510" s="582"/>
      <c r="O1510" s="573"/>
      <c r="P1510" s="581">
        <f>SUM(P1502:P1509)</f>
        <v>623997.01</v>
      </c>
      <c r="Q1510" s="358"/>
      <c r="R1510" s="359"/>
      <c r="S1510" s="359"/>
      <c r="T1510" s="359"/>
      <c r="U1510" s="359"/>
      <c r="V1510" s="359"/>
      <c r="W1510" s="573"/>
      <c r="X1510" s="581">
        <f>SUM(X1502:X1509)</f>
        <v>265448.72000000003</v>
      </c>
      <c r="Y1510" s="37">
        <f t="shared" si="550"/>
        <v>0</v>
      </c>
    </row>
    <row r="1511" spans="1:25" s="36" customFormat="1" ht="24" customHeight="1">
      <c r="A1511" s="737" t="s">
        <v>47</v>
      </c>
      <c r="B1511" s="738"/>
      <c r="C1511" s="738"/>
      <c r="D1511" s="738"/>
      <c r="E1511" s="738"/>
      <c r="F1511" s="738"/>
      <c r="G1511" s="738"/>
      <c r="H1511" s="738"/>
      <c r="I1511" s="738"/>
      <c r="J1511" s="738"/>
      <c r="K1511" s="738"/>
      <c r="L1511" s="738"/>
      <c r="M1511" s="738"/>
      <c r="N1511" s="738"/>
      <c r="O1511" s="738"/>
      <c r="P1511" s="738"/>
      <c r="Q1511" s="738"/>
      <c r="R1511" s="738"/>
      <c r="S1511" s="738"/>
      <c r="T1511" s="738"/>
      <c r="U1511" s="738"/>
      <c r="V1511" s="738"/>
      <c r="W1511" s="738"/>
      <c r="X1511" s="739"/>
      <c r="Y1511" s="37">
        <f t="shared" si="550"/>
        <v>0</v>
      </c>
    </row>
    <row r="1512" spans="1:25" s="36" customFormat="1" ht="24" customHeight="1">
      <c r="A1512" s="355">
        <v>1</v>
      </c>
      <c r="B1512" s="584" t="s">
        <v>339</v>
      </c>
      <c r="C1512" s="585" t="s">
        <v>27</v>
      </c>
      <c r="D1512" s="285"/>
      <c r="E1512" s="180">
        <v>6</v>
      </c>
      <c r="F1512" s="591">
        <v>0</v>
      </c>
      <c r="G1512" s="132">
        <f t="shared" ref="G1512:G1519" si="571">F1512*E1512</f>
        <v>0</v>
      </c>
      <c r="H1512" s="219"/>
      <c r="I1512" s="219"/>
      <c r="J1512" s="79"/>
      <c r="K1512" s="80"/>
      <c r="L1512" s="132"/>
      <c r="M1512" s="79">
        <v>931</v>
      </c>
      <c r="N1512" s="219">
        <v>44084</v>
      </c>
      <c r="O1512" s="355">
        <f t="shared" ref="O1512:O1519" si="572">F1512+K1512-W1512</f>
        <v>0</v>
      </c>
      <c r="P1512" s="132">
        <f t="shared" ref="P1512:P1519" si="573">O1512*E1512</f>
        <v>0</v>
      </c>
      <c r="Q1512" s="589"/>
      <c r="R1512" s="590"/>
      <c r="S1512" s="590"/>
      <c r="T1512" s="590"/>
      <c r="U1512" s="590"/>
      <c r="V1512" s="590"/>
      <c r="W1512" s="591">
        <v>0</v>
      </c>
      <c r="X1512" s="132">
        <f t="shared" ref="X1512:X1519" si="574">W1512*E1512</f>
        <v>0</v>
      </c>
      <c r="Y1512" s="37">
        <f t="shared" si="550"/>
        <v>0</v>
      </c>
    </row>
    <row r="1513" spans="1:25" s="36" customFormat="1" ht="24" customHeight="1">
      <c r="A1513" s="355">
        <v>2</v>
      </c>
      <c r="B1513" s="309" t="s">
        <v>197</v>
      </c>
      <c r="C1513" s="233" t="s">
        <v>27</v>
      </c>
      <c r="D1513" s="285"/>
      <c r="E1513" s="180">
        <v>7</v>
      </c>
      <c r="F1513" s="591">
        <v>360</v>
      </c>
      <c r="G1513" s="132">
        <f t="shared" si="571"/>
        <v>2520</v>
      </c>
      <c r="H1513" s="219"/>
      <c r="I1513" s="219"/>
      <c r="J1513" s="79"/>
      <c r="K1513" s="80"/>
      <c r="L1513" s="132"/>
      <c r="M1513" s="79">
        <v>931</v>
      </c>
      <c r="N1513" s="219">
        <v>44084</v>
      </c>
      <c r="O1513" s="355">
        <f t="shared" si="572"/>
        <v>360</v>
      </c>
      <c r="P1513" s="132">
        <f t="shared" si="573"/>
        <v>2520</v>
      </c>
      <c r="Q1513" s="589"/>
      <c r="R1513" s="590"/>
      <c r="S1513" s="590"/>
      <c r="T1513" s="590"/>
      <c r="U1513" s="590"/>
      <c r="V1513" s="590"/>
      <c r="W1513" s="591">
        <v>0</v>
      </c>
      <c r="X1513" s="132">
        <f t="shared" si="574"/>
        <v>0</v>
      </c>
      <c r="Y1513" s="37">
        <f t="shared" si="550"/>
        <v>0</v>
      </c>
    </row>
    <row r="1514" spans="1:25" s="36" customFormat="1" ht="24" customHeight="1">
      <c r="A1514" s="355">
        <v>3</v>
      </c>
      <c r="B1514" s="309" t="s">
        <v>194</v>
      </c>
      <c r="C1514" s="233" t="s">
        <v>27</v>
      </c>
      <c r="D1514" s="285"/>
      <c r="E1514" s="180">
        <v>2.25</v>
      </c>
      <c r="F1514" s="80">
        <v>11382</v>
      </c>
      <c r="G1514" s="132">
        <f t="shared" si="571"/>
        <v>25609.5</v>
      </c>
      <c r="H1514" s="219"/>
      <c r="I1514" s="219"/>
      <c r="J1514" s="79"/>
      <c r="K1514" s="80"/>
      <c r="L1514" s="132"/>
      <c r="M1514" s="79"/>
      <c r="N1514" s="219"/>
      <c r="O1514" s="355">
        <f t="shared" si="572"/>
        <v>0</v>
      </c>
      <c r="P1514" s="132">
        <f t="shared" si="573"/>
        <v>0</v>
      </c>
      <c r="Q1514" s="358"/>
      <c r="R1514" s="359"/>
      <c r="S1514" s="359"/>
      <c r="T1514" s="359"/>
      <c r="U1514" s="359"/>
      <c r="V1514" s="359"/>
      <c r="W1514" s="80">
        <v>11382</v>
      </c>
      <c r="X1514" s="132">
        <f t="shared" si="574"/>
        <v>25609.5</v>
      </c>
      <c r="Y1514" s="37">
        <f t="shared" si="550"/>
        <v>0</v>
      </c>
    </row>
    <row r="1515" spans="1:25" s="36" customFormat="1" ht="33" customHeight="1">
      <c r="A1515" s="355">
        <v>4</v>
      </c>
      <c r="B1515" s="309" t="s">
        <v>195</v>
      </c>
      <c r="C1515" s="233" t="s">
        <v>27</v>
      </c>
      <c r="D1515" s="285"/>
      <c r="E1515" s="180">
        <v>2.4500000000000002</v>
      </c>
      <c r="F1515" s="80">
        <v>0</v>
      </c>
      <c r="G1515" s="132">
        <f t="shared" si="571"/>
        <v>0</v>
      </c>
      <c r="H1515" s="219"/>
      <c r="I1515" s="219"/>
      <c r="J1515" s="79"/>
      <c r="K1515" s="80"/>
      <c r="L1515" s="132"/>
      <c r="M1515" s="79"/>
      <c r="N1515" s="219"/>
      <c r="O1515" s="355">
        <f t="shared" si="572"/>
        <v>0</v>
      </c>
      <c r="P1515" s="132">
        <f t="shared" si="573"/>
        <v>0</v>
      </c>
      <c r="Q1515" s="358"/>
      <c r="R1515" s="359"/>
      <c r="S1515" s="359"/>
      <c r="T1515" s="359"/>
      <c r="U1515" s="359"/>
      <c r="V1515" s="359"/>
      <c r="W1515" s="80">
        <v>0</v>
      </c>
      <c r="X1515" s="132">
        <f t="shared" si="574"/>
        <v>0</v>
      </c>
      <c r="Y1515" s="37">
        <f t="shared" si="550"/>
        <v>0</v>
      </c>
    </row>
    <row r="1516" spans="1:25" s="36" customFormat="1" ht="96.75" customHeight="1">
      <c r="A1516" s="355">
        <v>5</v>
      </c>
      <c r="B1516" s="175" t="s">
        <v>7</v>
      </c>
      <c r="C1516" s="79" t="s">
        <v>29</v>
      </c>
      <c r="D1516" s="285" t="s">
        <v>201</v>
      </c>
      <c r="E1516" s="180">
        <v>1.95</v>
      </c>
      <c r="F1516" s="355">
        <v>0</v>
      </c>
      <c r="G1516" s="132">
        <f t="shared" si="571"/>
        <v>0</v>
      </c>
      <c r="H1516" s="219">
        <v>44368</v>
      </c>
      <c r="I1516" s="219"/>
      <c r="J1516" s="79"/>
      <c r="K1516" s="80"/>
      <c r="L1516" s="132"/>
      <c r="M1516" s="356">
        <v>1362</v>
      </c>
      <c r="N1516" s="357">
        <v>43798</v>
      </c>
      <c r="O1516" s="654">
        <f t="shared" si="572"/>
        <v>0</v>
      </c>
      <c r="P1516" s="132">
        <f t="shared" si="573"/>
        <v>0</v>
      </c>
      <c r="Q1516" s="358"/>
      <c r="R1516" s="359"/>
      <c r="S1516" s="359"/>
      <c r="T1516" s="359"/>
      <c r="U1516" s="359"/>
      <c r="V1516" s="359"/>
      <c r="W1516" s="355">
        <v>0</v>
      </c>
      <c r="X1516" s="132">
        <f t="shared" si="574"/>
        <v>0</v>
      </c>
      <c r="Y1516" s="37">
        <f t="shared" si="550"/>
        <v>0</v>
      </c>
    </row>
    <row r="1517" spans="1:25" s="36" customFormat="1" ht="84.75" customHeight="1">
      <c r="A1517" s="355">
        <v>6</v>
      </c>
      <c r="B1517" s="175" t="s">
        <v>464</v>
      </c>
      <c r="C1517" s="79" t="s">
        <v>465</v>
      </c>
      <c r="D1517" s="285" t="s">
        <v>466</v>
      </c>
      <c r="E1517" s="180">
        <v>147.52340000000001</v>
      </c>
      <c r="F1517" s="355">
        <v>160</v>
      </c>
      <c r="G1517" s="132">
        <f t="shared" si="571"/>
        <v>23603.744000000002</v>
      </c>
      <c r="H1517" s="219" t="s">
        <v>468</v>
      </c>
      <c r="I1517" s="235"/>
      <c r="J1517" s="285"/>
      <c r="K1517" s="237"/>
      <c r="L1517" s="132"/>
      <c r="M1517" s="356" t="s">
        <v>469</v>
      </c>
      <c r="N1517" s="357" t="s">
        <v>470</v>
      </c>
      <c r="O1517" s="112">
        <f t="shared" si="572"/>
        <v>19</v>
      </c>
      <c r="P1517" s="113">
        <f t="shared" si="573"/>
        <v>2802.9446000000003</v>
      </c>
      <c r="Q1517" s="358"/>
      <c r="R1517" s="359"/>
      <c r="S1517" s="359"/>
      <c r="T1517" s="359"/>
      <c r="U1517" s="359"/>
      <c r="V1517" s="359"/>
      <c r="W1517" s="355">
        <v>141</v>
      </c>
      <c r="X1517" s="113">
        <f t="shared" si="574"/>
        <v>20800.7994</v>
      </c>
      <c r="Y1517" s="37">
        <f t="shared" si="550"/>
        <v>0</v>
      </c>
    </row>
    <row r="1518" spans="1:25" s="36" customFormat="1" ht="70.5" customHeight="1">
      <c r="A1518" s="355">
        <v>7</v>
      </c>
      <c r="B1518" s="175" t="s">
        <v>457</v>
      </c>
      <c r="C1518" s="79" t="s">
        <v>458</v>
      </c>
      <c r="D1518" s="285" t="s">
        <v>459</v>
      </c>
      <c r="E1518" s="307">
        <v>798</v>
      </c>
      <c r="F1518" s="355">
        <v>224</v>
      </c>
      <c r="G1518" s="132">
        <f t="shared" si="571"/>
        <v>178752</v>
      </c>
      <c r="H1518" s="219" t="s">
        <v>461</v>
      </c>
      <c r="I1518" s="235"/>
      <c r="J1518" s="285"/>
      <c r="K1518" s="237"/>
      <c r="L1518" s="132"/>
      <c r="M1518" s="356" t="s">
        <v>462</v>
      </c>
      <c r="N1518" s="357" t="s">
        <v>463</v>
      </c>
      <c r="O1518" s="112">
        <f t="shared" si="572"/>
        <v>112</v>
      </c>
      <c r="P1518" s="113">
        <f t="shared" si="573"/>
        <v>89376</v>
      </c>
      <c r="Q1518" s="358"/>
      <c r="R1518" s="359"/>
      <c r="S1518" s="359"/>
      <c r="T1518" s="359"/>
      <c r="U1518" s="359"/>
      <c r="V1518" s="359"/>
      <c r="W1518" s="355">
        <v>112</v>
      </c>
      <c r="X1518" s="113">
        <f t="shared" si="574"/>
        <v>89376</v>
      </c>
      <c r="Y1518" s="37">
        <f t="shared" si="550"/>
        <v>0</v>
      </c>
    </row>
    <row r="1519" spans="1:25" s="30" customFormat="1" ht="45" customHeight="1">
      <c r="A1519" s="355">
        <v>8</v>
      </c>
      <c r="B1519" s="175" t="s">
        <v>350</v>
      </c>
      <c r="C1519" s="79" t="s">
        <v>103</v>
      </c>
      <c r="D1519" s="285" t="s">
        <v>1952</v>
      </c>
      <c r="E1519" s="307">
        <v>39.72</v>
      </c>
      <c r="F1519" s="355">
        <v>2715</v>
      </c>
      <c r="G1519" s="132">
        <f t="shared" si="571"/>
        <v>107839.8</v>
      </c>
      <c r="H1519" s="219">
        <v>44621</v>
      </c>
      <c r="I1519" s="219"/>
      <c r="J1519" s="79"/>
      <c r="K1519" s="80"/>
      <c r="L1519" s="132"/>
      <c r="M1519" s="356">
        <v>1004</v>
      </c>
      <c r="N1519" s="357">
        <v>44098</v>
      </c>
      <c r="O1519" s="355">
        <f t="shared" si="572"/>
        <v>540</v>
      </c>
      <c r="P1519" s="132">
        <f t="shared" si="573"/>
        <v>21448.799999999999</v>
      </c>
      <c r="Q1519" s="358"/>
      <c r="R1519" s="359"/>
      <c r="S1519" s="359"/>
      <c r="T1519" s="359"/>
      <c r="U1519" s="359"/>
      <c r="V1519" s="359"/>
      <c r="W1519" s="355">
        <v>2175</v>
      </c>
      <c r="X1519" s="593">
        <f t="shared" si="574"/>
        <v>86391</v>
      </c>
      <c r="Y1519" s="37">
        <f t="shared" si="550"/>
        <v>0</v>
      </c>
    </row>
    <row r="1520" spans="1:25" s="30" customFormat="1" ht="33.75" customHeight="1">
      <c r="A1520" s="573"/>
      <c r="B1520" s="167" t="s">
        <v>33</v>
      </c>
      <c r="C1520" s="573"/>
      <c r="D1520" s="573"/>
      <c r="E1520" s="581"/>
      <c r="F1520" s="573"/>
      <c r="G1520" s="581">
        <f>SUM(G1512:G1519)</f>
        <v>338325.04399999999</v>
      </c>
      <c r="H1520" s="582"/>
      <c r="I1520" s="582"/>
      <c r="J1520" s="573"/>
      <c r="K1520" s="583"/>
      <c r="L1520" s="581">
        <f>K1520*E1520+SUM(L1512:L1519)</f>
        <v>0</v>
      </c>
      <c r="M1520" s="359"/>
      <c r="N1520" s="582"/>
      <c r="O1520" s="573"/>
      <c r="P1520" s="581">
        <f>SUM(P1512:P1519)</f>
        <v>116147.74460000001</v>
      </c>
      <c r="Q1520" s="358"/>
      <c r="R1520" s="359"/>
      <c r="S1520" s="359"/>
      <c r="T1520" s="359"/>
      <c r="U1520" s="359"/>
      <c r="V1520" s="359"/>
      <c r="W1520" s="573"/>
      <c r="X1520" s="581">
        <f>SUM(X1512:X1519)</f>
        <v>222177.29940000002</v>
      </c>
      <c r="Y1520" s="37">
        <f t="shared" si="550"/>
        <v>0</v>
      </c>
    </row>
    <row r="1521" spans="1:25" s="36" customFormat="1" ht="30.75" customHeight="1">
      <c r="A1521" s="737" t="s">
        <v>944</v>
      </c>
      <c r="B1521" s="738"/>
      <c r="C1521" s="738"/>
      <c r="D1521" s="738"/>
      <c r="E1521" s="738"/>
      <c r="F1521" s="738"/>
      <c r="G1521" s="738"/>
      <c r="H1521" s="738"/>
      <c r="I1521" s="738"/>
      <c r="J1521" s="738"/>
      <c r="K1521" s="738"/>
      <c r="L1521" s="738"/>
      <c r="M1521" s="738"/>
      <c r="N1521" s="738"/>
      <c r="O1521" s="738"/>
      <c r="P1521" s="738"/>
      <c r="Q1521" s="738"/>
      <c r="R1521" s="738"/>
      <c r="S1521" s="738"/>
      <c r="T1521" s="738"/>
      <c r="U1521" s="738"/>
      <c r="V1521" s="738"/>
      <c r="W1521" s="738"/>
      <c r="X1521" s="739"/>
      <c r="Y1521" s="37">
        <f t="shared" si="550"/>
        <v>0</v>
      </c>
    </row>
    <row r="1522" spans="1:25" s="59" customFormat="1" ht="85.5" customHeight="1">
      <c r="A1522" s="128">
        <v>1</v>
      </c>
      <c r="B1522" s="281" t="s">
        <v>464</v>
      </c>
      <c r="C1522" s="360" t="s">
        <v>465</v>
      </c>
      <c r="D1522" s="285" t="s">
        <v>466</v>
      </c>
      <c r="E1522" s="361" t="s">
        <v>467</v>
      </c>
      <c r="F1522" s="237">
        <v>132</v>
      </c>
      <c r="G1522" s="132">
        <f t="shared" ref="G1522:G1523" si="575">F1522*E1522</f>
        <v>20836.2</v>
      </c>
      <c r="H1522" s="219" t="s">
        <v>468</v>
      </c>
      <c r="I1522" s="235"/>
      <c r="J1522" s="285"/>
      <c r="K1522" s="237"/>
      <c r="L1522" s="132"/>
      <c r="M1522" s="356" t="s">
        <v>469</v>
      </c>
      <c r="N1522" s="357" t="s">
        <v>470</v>
      </c>
      <c r="O1522" s="112">
        <f t="shared" ref="O1522" si="576">F1522+K1522-W1522</f>
        <v>12</v>
      </c>
      <c r="P1522" s="113">
        <f t="shared" ref="P1522" si="577">O1522*E1522</f>
        <v>1894.1999999999998</v>
      </c>
      <c r="Q1522" s="358"/>
      <c r="R1522" s="359"/>
      <c r="S1522" s="359"/>
      <c r="T1522" s="359"/>
      <c r="U1522" s="359"/>
      <c r="V1522" s="359"/>
      <c r="W1522" s="237">
        <v>120</v>
      </c>
      <c r="X1522" s="113">
        <f t="shared" ref="X1522:X1529" si="578">W1522*E1522</f>
        <v>18942</v>
      </c>
      <c r="Y1522" s="37">
        <f t="shared" si="550"/>
        <v>0</v>
      </c>
    </row>
    <row r="1523" spans="1:25" s="59" customFormat="1" ht="36.75" customHeight="1">
      <c r="A1523" s="128">
        <v>2</v>
      </c>
      <c r="B1523" s="288" t="s">
        <v>1274</v>
      </c>
      <c r="C1523" s="559" t="s">
        <v>38</v>
      </c>
      <c r="D1523" s="289"/>
      <c r="E1523" s="705">
        <v>1.66E-3</v>
      </c>
      <c r="F1523" s="111">
        <v>132</v>
      </c>
      <c r="G1523" s="132">
        <f t="shared" si="575"/>
        <v>0.21912000000000001</v>
      </c>
      <c r="H1523" s="293">
        <v>44866</v>
      </c>
      <c r="I1523" s="201">
        <v>44187</v>
      </c>
      <c r="J1523" s="204" t="s">
        <v>1275</v>
      </c>
      <c r="K1523" s="706"/>
      <c r="L1523" s="311">
        <f>K1523*E1523</f>
        <v>0</v>
      </c>
      <c r="M1523" s="289">
        <v>1445</v>
      </c>
      <c r="N1523" s="623">
        <v>44188</v>
      </c>
      <c r="O1523" s="112">
        <f t="shared" ref="O1523" si="579">F1523+K1523-W1523</f>
        <v>12</v>
      </c>
      <c r="P1523" s="113">
        <f t="shared" ref="P1523" si="580">O1523*E1523</f>
        <v>1.992E-2</v>
      </c>
      <c r="Q1523" s="114"/>
      <c r="R1523" s="115"/>
      <c r="S1523" s="115"/>
      <c r="T1523" s="115"/>
      <c r="U1523" s="115"/>
      <c r="V1523" s="115"/>
      <c r="W1523" s="111">
        <v>120</v>
      </c>
      <c r="X1523" s="113">
        <f t="shared" si="578"/>
        <v>0.19919999999999999</v>
      </c>
      <c r="Y1523" s="37">
        <f t="shared" si="550"/>
        <v>0</v>
      </c>
    </row>
    <row r="1524" spans="1:25" s="59" customFormat="1" ht="60.75" customHeight="1">
      <c r="A1524" s="128">
        <v>3</v>
      </c>
      <c r="B1524" s="288" t="s">
        <v>1276</v>
      </c>
      <c r="C1524" s="707" t="s">
        <v>38</v>
      </c>
      <c r="D1524" s="708"/>
      <c r="E1524" s="709">
        <v>1.65</v>
      </c>
      <c r="F1524" s="111">
        <v>137350</v>
      </c>
      <c r="G1524" s="311">
        <f>F1524*E1524</f>
        <v>226627.5</v>
      </c>
      <c r="H1524" s="293">
        <v>44866</v>
      </c>
      <c r="I1524" s="201">
        <v>44187</v>
      </c>
      <c r="J1524" s="204" t="s">
        <v>1277</v>
      </c>
      <c r="K1524" s="706"/>
      <c r="L1524" s="311">
        <f>K1524*E1524</f>
        <v>0</v>
      </c>
      <c r="M1524" s="289">
        <v>1445</v>
      </c>
      <c r="N1524" s="623">
        <v>44188</v>
      </c>
      <c r="O1524" s="112">
        <f t="shared" ref="O1524" si="581">F1524+K1524-W1524</f>
        <v>8250</v>
      </c>
      <c r="P1524" s="113">
        <f t="shared" ref="P1524" si="582">O1524*E1524</f>
        <v>13612.5</v>
      </c>
      <c r="Q1524" s="114"/>
      <c r="R1524" s="115"/>
      <c r="S1524" s="115"/>
      <c r="T1524" s="115"/>
      <c r="U1524" s="115"/>
      <c r="V1524" s="115"/>
      <c r="W1524" s="111">
        <v>129100</v>
      </c>
      <c r="X1524" s="113">
        <f t="shared" si="578"/>
        <v>213015</v>
      </c>
      <c r="Y1524" s="37">
        <f t="shared" si="550"/>
        <v>0</v>
      </c>
    </row>
    <row r="1525" spans="1:25" s="59" customFormat="1" ht="47.25" customHeight="1">
      <c r="A1525" s="128">
        <v>4</v>
      </c>
      <c r="B1525" s="710" t="s">
        <v>1787</v>
      </c>
      <c r="C1525" s="79" t="s">
        <v>38</v>
      </c>
      <c r="D1525" s="711" t="s">
        <v>1788</v>
      </c>
      <c r="E1525" s="81">
        <v>36.299999999999997</v>
      </c>
      <c r="F1525" s="79">
        <v>1090</v>
      </c>
      <c r="G1525" s="81">
        <f>F1525*E1525</f>
        <v>39567</v>
      </c>
      <c r="H1525" s="712">
        <v>45597</v>
      </c>
      <c r="I1525" s="219">
        <v>44329</v>
      </c>
      <c r="J1525" s="285" t="s">
        <v>1789</v>
      </c>
      <c r="K1525" s="79">
        <v>4300</v>
      </c>
      <c r="L1525" s="180">
        <v>0</v>
      </c>
      <c r="M1525" s="79">
        <v>478</v>
      </c>
      <c r="N1525" s="577">
        <v>44313</v>
      </c>
      <c r="O1525" s="112">
        <v>690</v>
      </c>
      <c r="P1525" s="113">
        <f t="shared" ref="P1525" si="583">O1525*E1525</f>
        <v>25046.999999999996</v>
      </c>
      <c r="Q1525" s="117"/>
      <c r="R1525" s="118"/>
      <c r="S1525" s="118"/>
      <c r="T1525" s="118"/>
      <c r="U1525" s="118"/>
      <c r="V1525" s="118"/>
      <c r="W1525" s="116">
        <v>400</v>
      </c>
      <c r="X1525" s="113">
        <f t="shared" si="578"/>
        <v>14519.999999999998</v>
      </c>
      <c r="Y1525" s="37">
        <f t="shared" si="550"/>
        <v>0</v>
      </c>
    </row>
    <row r="1526" spans="1:25" s="59" customFormat="1" ht="36.75" customHeight="1">
      <c r="A1526" s="128">
        <v>5</v>
      </c>
      <c r="B1526" s="294" t="s">
        <v>1764</v>
      </c>
      <c r="C1526" s="713" t="s">
        <v>27</v>
      </c>
      <c r="D1526" s="127" t="s">
        <v>1949</v>
      </c>
      <c r="E1526" s="714">
        <v>69.44</v>
      </c>
      <c r="F1526" s="83">
        <v>2980</v>
      </c>
      <c r="G1526" s="308">
        <f t="shared" ref="G1526:G1529" si="584">F1526*E1526</f>
        <v>206931.19999999998</v>
      </c>
      <c r="H1526" s="336">
        <v>44531</v>
      </c>
      <c r="I1526" s="126">
        <v>44316</v>
      </c>
      <c r="J1526" s="83" t="s">
        <v>1765</v>
      </c>
      <c r="K1526" s="83"/>
      <c r="L1526" s="308">
        <f t="shared" ref="L1526:L1528" si="585">K1526*E1526</f>
        <v>0</v>
      </c>
      <c r="M1526" s="127">
        <v>487</v>
      </c>
      <c r="N1526" s="336">
        <v>44314</v>
      </c>
      <c r="O1526" s="112">
        <f t="shared" ref="O1526:O1529" si="586">F1526+K1526-W1526</f>
        <v>163</v>
      </c>
      <c r="P1526" s="113">
        <f t="shared" ref="P1526:P1529" si="587">O1526*E1526</f>
        <v>11318.72</v>
      </c>
      <c r="Q1526" s="117"/>
      <c r="R1526" s="118"/>
      <c r="S1526" s="118"/>
      <c r="T1526" s="118"/>
      <c r="U1526" s="118"/>
      <c r="V1526" s="118"/>
      <c r="W1526" s="83">
        <v>2817</v>
      </c>
      <c r="X1526" s="113">
        <f t="shared" si="578"/>
        <v>195612.47999999998</v>
      </c>
      <c r="Y1526" s="37">
        <f t="shared" si="550"/>
        <v>0</v>
      </c>
    </row>
    <row r="1527" spans="1:25" s="59" customFormat="1" ht="36.75" customHeight="1">
      <c r="A1527" s="128">
        <v>6</v>
      </c>
      <c r="B1527" s="294" t="s">
        <v>1766</v>
      </c>
      <c r="C1527" s="713" t="s">
        <v>27</v>
      </c>
      <c r="D1527" s="127" t="s">
        <v>1950</v>
      </c>
      <c r="E1527" s="714"/>
      <c r="F1527" s="83">
        <v>2</v>
      </c>
      <c r="G1527" s="308">
        <f t="shared" si="584"/>
        <v>0</v>
      </c>
      <c r="H1527" s="336"/>
      <c r="I1527" s="126">
        <v>44316</v>
      </c>
      <c r="J1527" s="344" t="s">
        <v>1767</v>
      </c>
      <c r="K1527" s="83"/>
      <c r="L1527" s="308">
        <f t="shared" si="585"/>
        <v>0</v>
      </c>
      <c r="M1527" s="127">
        <v>487</v>
      </c>
      <c r="N1527" s="336">
        <v>44314</v>
      </c>
      <c r="O1527" s="112">
        <f t="shared" si="586"/>
        <v>0</v>
      </c>
      <c r="P1527" s="113">
        <f t="shared" si="587"/>
        <v>0</v>
      </c>
      <c r="Q1527" s="117"/>
      <c r="R1527" s="118"/>
      <c r="S1527" s="118"/>
      <c r="T1527" s="118"/>
      <c r="U1527" s="118"/>
      <c r="V1527" s="118"/>
      <c r="W1527" s="83">
        <v>2</v>
      </c>
      <c r="X1527" s="113">
        <f t="shared" si="578"/>
        <v>0</v>
      </c>
      <c r="Y1527" s="37">
        <f t="shared" si="550"/>
        <v>0</v>
      </c>
    </row>
    <row r="1528" spans="1:25" s="59" customFormat="1" ht="36.75" customHeight="1">
      <c r="A1528" s="128">
        <v>7</v>
      </c>
      <c r="B1528" s="294" t="s">
        <v>1768</v>
      </c>
      <c r="C1528" s="713" t="s">
        <v>1769</v>
      </c>
      <c r="D1528" s="127" t="s">
        <v>1951</v>
      </c>
      <c r="E1528" s="714"/>
      <c r="F1528" s="83">
        <v>3</v>
      </c>
      <c r="G1528" s="308">
        <f t="shared" si="584"/>
        <v>0</v>
      </c>
      <c r="H1528" s="336">
        <v>44433</v>
      </c>
      <c r="I1528" s="126">
        <v>44316</v>
      </c>
      <c r="J1528" s="344" t="s">
        <v>1767</v>
      </c>
      <c r="K1528" s="83"/>
      <c r="L1528" s="308">
        <f t="shared" si="585"/>
        <v>0</v>
      </c>
      <c r="M1528" s="127">
        <v>487</v>
      </c>
      <c r="N1528" s="336">
        <v>44314</v>
      </c>
      <c r="O1528" s="112">
        <f t="shared" si="586"/>
        <v>2</v>
      </c>
      <c r="P1528" s="113">
        <f t="shared" si="587"/>
        <v>0</v>
      </c>
      <c r="Q1528" s="117"/>
      <c r="R1528" s="118"/>
      <c r="S1528" s="118"/>
      <c r="T1528" s="118"/>
      <c r="U1528" s="118"/>
      <c r="V1528" s="118"/>
      <c r="W1528" s="83">
        <v>1</v>
      </c>
      <c r="X1528" s="113">
        <f t="shared" si="578"/>
        <v>0</v>
      </c>
      <c r="Y1528" s="37">
        <f t="shared" si="550"/>
        <v>0</v>
      </c>
    </row>
    <row r="1529" spans="1:25" s="30" customFormat="1" ht="34.5" customHeight="1">
      <c r="A1529" s="128">
        <v>8</v>
      </c>
      <c r="B1529" s="294" t="s">
        <v>1764</v>
      </c>
      <c r="C1529" s="713" t="s">
        <v>1769</v>
      </c>
      <c r="D1529" s="127" t="s">
        <v>1949</v>
      </c>
      <c r="E1529" s="714"/>
      <c r="F1529" s="83">
        <v>0.55000000000000004</v>
      </c>
      <c r="G1529" s="308">
        <f t="shared" si="584"/>
        <v>0</v>
      </c>
      <c r="H1529" s="336">
        <v>44531</v>
      </c>
      <c r="I1529" s="126">
        <v>44316</v>
      </c>
      <c r="J1529" s="344" t="s">
        <v>1767</v>
      </c>
      <c r="K1529" s="83"/>
      <c r="L1529" s="308">
        <f>K1529*E1529</f>
        <v>0</v>
      </c>
      <c r="M1529" s="127">
        <v>487</v>
      </c>
      <c r="N1529" s="336">
        <v>44314</v>
      </c>
      <c r="O1529" s="112">
        <f t="shared" si="586"/>
        <v>0.55000000000000004</v>
      </c>
      <c r="P1529" s="113">
        <f t="shared" si="587"/>
        <v>0</v>
      </c>
      <c r="Q1529" s="117"/>
      <c r="R1529" s="118"/>
      <c r="S1529" s="118"/>
      <c r="T1529" s="118"/>
      <c r="U1529" s="118"/>
      <c r="V1529" s="118"/>
      <c r="W1529" s="83">
        <v>0</v>
      </c>
      <c r="X1529" s="113">
        <f t="shared" si="578"/>
        <v>0</v>
      </c>
      <c r="Y1529" s="37">
        <f t="shared" si="550"/>
        <v>0</v>
      </c>
    </row>
    <row r="1530" spans="1:25" s="30" customFormat="1" ht="31.5" customHeight="1">
      <c r="A1530" s="355"/>
      <c r="B1530" s="167" t="s">
        <v>33</v>
      </c>
      <c r="C1530" s="573"/>
      <c r="D1530" s="573"/>
      <c r="E1530" s="581"/>
      <c r="F1530" s="573"/>
      <c r="G1530" s="581">
        <f>SUM(G1522:G1529)</f>
        <v>493962.11911999993</v>
      </c>
      <c r="H1530" s="582"/>
      <c r="I1530" s="582"/>
      <c r="J1530" s="573"/>
      <c r="K1530" s="583"/>
      <c r="L1530" s="581">
        <f>SUM(L1522:L1529)</f>
        <v>0</v>
      </c>
      <c r="M1530" s="359"/>
      <c r="N1530" s="582"/>
      <c r="O1530" s="573"/>
      <c r="P1530" s="581">
        <f>SUM(P1522:P1529)</f>
        <v>51872.439919999997</v>
      </c>
      <c r="Q1530" s="358"/>
      <c r="R1530" s="359"/>
      <c r="S1530" s="359"/>
      <c r="T1530" s="359"/>
      <c r="U1530" s="359"/>
      <c r="V1530" s="359"/>
      <c r="W1530" s="573"/>
      <c r="X1530" s="581">
        <f>SUM(X1522:X1529)</f>
        <v>442089.67920000001</v>
      </c>
      <c r="Y1530" s="37">
        <f t="shared" si="550"/>
        <v>0</v>
      </c>
    </row>
    <row r="1531" spans="1:25" s="36" customFormat="1" ht="34.5" customHeight="1">
      <c r="A1531" s="765" t="s">
        <v>48</v>
      </c>
      <c r="B1531" s="765"/>
      <c r="C1531" s="765"/>
      <c r="D1531" s="765"/>
      <c r="E1531" s="765"/>
      <c r="F1531" s="765"/>
      <c r="G1531" s="765"/>
      <c r="H1531" s="765"/>
      <c r="I1531" s="765"/>
      <c r="J1531" s="765"/>
      <c r="K1531" s="765"/>
      <c r="L1531" s="765"/>
      <c r="M1531" s="765"/>
      <c r="N1531" s="765"/>
      <c r="O1531" s="765"/>
      <c r="P1531" s="765"/>
      <c r="Q1531" s="765"/>
      <c r="R1531" s="765"/>
      <c r="S1531" s="765"/>
      <c r="T1531" s="765"/>
      <c r="U1531" s="765"/>
      <c r="V1531" s="765"/>
      <c r="W1531" s="765"/>
      <c r="X1531" s="765"/>
      <c r="Y1531" s="37">
        <f t="shared" si="550"/>
        <v>0</v>
      </c>
    </row>
    <row r="1532" spans="1:25" s="36" customFormat="1" ht="34.5" customHeight="1">
      <c r="A1532" s="355">
        <v>1</v>
      </c>
      <c r="B1532" s="175" t="s">
        <v>7</v>
      </c>
      <c r="C1532" s="79" t="s">
        <v>29</v>
      </c>
      <c r="D1532" s="285"/>
      <c r="E1532" s="307">
        <v>1.95</v>
      </c>
      <c r="F1532" s="355">
        <v>0</v>
      </c>
      <c r="G1532" s="132">
        <f t="shared" ref="G1532:G1541" si="588">F1532*E1532</f>
        <v>0</v>
      </c>
      <c r="H1532" s="219">
        <v>44348</v>
      </c>
      <c r="I1532" s="219"/>
      <c r="J1532" s="79"/>
      <c r="K1532" s="80"/>
      <c r="L1532" s="132"/>
      <c r="M1532" s="356">
        <v>1362</v>
      </c>
      <c r="N1532" s="357">
        <v>43798</v>
      </c>
      <c r="O1532" s="355">
        <f t="shared" ref="O1532:O1541" si="589">F1532+K1532-W1532</f>
        <v>0</v>
      </c>
      <c r="P1532" s="132">
        <f t="shared" ref="P1532:P1541" si="590">O1532*E1532</f>
        <v>0</v>
      </c>
      <c r="Q1532" s="358"/>
      <c r="R1532" s="359"/>
      <c r="S1532" s="359"/>
      <c r="T1532" s="359"/>
      <c r="U1532" s="359"/>
      <c r="V1532" s="359"/>
      <c r="W1532" s="355">
        <v>0</v>
      </c>
      <c r="X1532" s="132">
        <f t="shared" ref="X1532:X1541" si="591">W1532*E1532</f>
        <v>0</v>
      </c>
      <c r="Y1532" s="37">
        <f t="shared" si="550"/>
        <v>0</v>
      </c>
    </row>
    <row r="1533" spans="1:25" s="36" customFormat="1" ht="52.5" customHeight="1">
      <c r="A1533" s="355">
        <v>2</v>
      </c>
      <c r="B1533" s="175" t="s">
        <v>8</v>
      </c>
      <c r="C1533" s="79" t="s">
        <v>29</v>
      </c>
      <c r="D1533" s="285"/>
      <c r="E1533" s="307">
        <v>7.21</v>
      </c>
      <c r="F1533" s="355">
        <v>1406</v>
      </c>
      <c r="G1533" s="132">
        <f t="shared" si="588"/>
        <v>10137.26</v>
      </c>
      <c r="H1533" s="219"/>
      <c r="I1533" s="235"/>
      <c r="J1533" s="285"/>
      <c r="K1533" s="237"/>
      <c r="L1533" s="132"/>
      <c r="M1533" s="233">
        <v>1212</v>
      </c>
      <c r="N1533" s="235">
        <v>43763</v>
      </c>
      <c r="O1533" s="355">
        <f t="shared" si="589"/>
        <v>420</v>
      </c>
      <c r="P1533" s="132">
        <f t="shared" si="590"/>
        <v>3028.2</v>
      </c>
      <c r="Q1533" s="358"/>
      <c r="R1533" s="359"/>
      <c r="S1533" s="359"/>
      <c r="T1533" s="359"/>
      <c r="U1533" s="359"/>
      <c r="V1533" s="359"/>
      <c r="W1533" s="355">
        <v>986</v>
      </c>
      <c r="X1533" s="132">
        <f t="shared" si="591"/>
        <v>7109.06</v>
      </c>
      <c r="Y1533" s="37">
        <f t="shared" si="550"/>
        <v>0</v>
      </c>
    </row>
    <row r="1534" spans="1:25" s="36" customFormat="1" ht="103.5" customHeight="1">
      <c r="A1534" s="355">
        <v>3</v>
      </c>
      <c r="B1534" s="571" t="s">
        <v>457</v>
      </c>
      <c r="C1534" s="298" t="s">
        <v>458</v>
      </c>
      <c r="D1534" s="572" t="s">
        <v>459</v>
      </c>
      <c r="E1534" s="643" t="s">
        <v>460</v>
      </c>
      <c r="F1534" s="646">
        <v>960</v>
      </c>
      <c r="G1534" s="645">
        <f t="shared" si="588"/>
        <v>819705.6</v>
      </c>
      <c r="H1534" s="290" t="s">
        <v>461</v>
      </c>
      <c r="I1534" s="333"/>
      <c r="J1534" s="572"/>
      <c r="K1534" s="646"/>
      <c r="L1534" s="645"/>
      <c r="M1534" s="647" t="s">
        <v>462</v>
      </c>
      <c r="N1534" s="648" t="s">
        <v>463</v>
      </c>
      <c r="O1534" s="715">
        <f t="shared" si="589"/>
        <v>20</v>
      </c>
      <c r="P1534" s="716">
        <f t="shared" si="590"/>
        <v>17077.2</v>
      </c>
      <c r="Q1534" s="649"/>
      <c r="R1534" s="650"/>
      <c r="S1534" s="650"/>
      <c r="T1534" s="650"/>
      <c r="U1534" s="650"/>
      <c r="V1534" s="359"/>
      <c r="W1534" s="646">
        <v>940</v>
      </c>
      <c r="X1534" s="132">
        <f t="shared" si="591"/>
        <v>802628.4</v>
      </c>
      <c r="Y1534" s="37">
        <f t="shared" si="550"/>
        <v>0</v>
      </c>
    </row>
    <row r="1535" spans="1:25" s="36" customFormat="1" ht="111.75" customHeight="1">
      <c r="A1535" s="355">
        <v>4</v>
      </c>
      <c r="B1535" s="175" t="s">
        <v>464</v>
      </c>
      <c r="C1535" s="79" t="s">
        <v>465</v>
      </c>
      <c r="D1535" s="285" t="s">
        <v>466</v>
      </c>
      <c r="E1535" s="307" t="s">
        <v>467</v>
      </c>
      <c r="F1535" s="237">
        <v>157</v>
      </c>
      <c r="G1535" s="132">
        <f t="shared" si="588"/>
        <v>24782.45</v>
      </c>
      <c r="H1535" s="219" t="s">
        <v>468</v>
      </c>
      <c r="I1535" s="235"/>
      <c r="J1535" s="285"/>
      <c r="K1535" s="237"/>
      <c r="L1535" s="132"/>
      <c r="M1535" s="356" t="s">
        <v>469</v>
      </c>
      <c r="N1535" s="357" t="s">
        <v>470</v>
      </c>
      <c r="O1535" s="112">
        <f t="shared" si="589"/>
        <v>0</v>
      </c>
      <c r="P1535" s="113">
        <f t="shared" si="590"/>
        <v>0</v>
      </c>
      <c r="Q1535" s="358"/>
      <c r="R1535" s="359"/>
      <c r="S1535" s="359"/>
      <c r="T1535" s="359"/>
      <c r="U1535" s="359"/>
      <c r="V1535" s="359"/>
      <c r="W1535" s="237">
        <v>157</v>
      </c>
      <c r="X1535" s="113">
        <f t="shared" si="591"/>
        <v>24782.45</v>
      </c>
      <c r="Y1535" s="37">
        <f t="shared" si="550"/>
        <v>0</v>
      </c>
    </row>
    <row r="1536" spans="1:25" s="36" customFormat="1" ht="54.75" customHeight="1">
      <c r="A1536" s="355">
        <v>5</v>
      </c>
      <c r="B1536" s="175" t="s">
        <v>350</v>
      </c>
      <c r="C1536" s="79" t="s">
        <v>103</v>
      </c>
      <c r="D1536" s="285" t="s">
        <v>1219</v>
      </c>
      <c r="E1536" s="307">
        <v>55.64</v>
      </c>
      <c r="F1536" s="355">
        <v>2100</v>
      </c>
      <c r="G1536" s="132">
        <f t="shared" ref="G1536" si="592">F1536*E1536</f>
        <v>116844</v>
      </c>
      <c r="H1536" s="219">
        <v>44621</v>
      </c>
      <c r="I1536" s="219"/>
      <c r="J1536" s="79"/>
      <c r="K1536" s="80"/>
      <c r="L1536" s="132"/>
      <c r="M1536" s="356">
        <v>1428</v>
      </c>
      <c r="N1536" s="357">
        <v>44183</v>
      </c>
      <c r="O1536" s="355">
        <f t="shared" ref="O1536" si="593">F1536+K1536-W1536</f>
        <v>105</v>
      </c>
      <c r="P1536" s="132">
        <f t="shared" ref="P1536" si="594">O1536*E1536</f>
        <v>5842.2</v>
      </c>
      <c r="Q1536" s="358"/>
      <c r="R1536" s="359"/>
      <c r="S1536" s="359"/>
      <c r="T1536" s="359"/>
      <c r="U1536" s="359"/>
      <c r="V1536" s="359"/>
      <c r="W1536" s="355">
        <v>1995</v>
      </c>
      <c r="X1536" s="593">
        <f t="shared" ref="X1536" si="595">W1536*E1536</f>
        <v>111001.8</v>
      </c>
      <c r="Y1536" s="37">
        <f t="shared" si="550"/>
        <v>0</v>
      </c>
    </row>
    <row r="1537" spans="1:25" s="36" customFormat="1" ht="29.25" customHeight="1">
      <c r="A1537" s="355">
        <v>6</v>
      </c>
      <c r="B1537" s="175" t="s">
        <v>350</v>
      </c>
      <c r="C1537" s="79" t="s">
        <v>103</v>
      </c>
      <c r="D1537" s="285" t="s">
        <v>1219</v>
      </c>
      <c r="E1537" s="307">
        <v>42.5</v>
      </c>
      <c r="F1537" s="355">
        <v>450</v>
      </c>
      <c r="G1537" s="132">
        <f t="shared" si="588"/>
        <v>19125</v>
      </c>
      <c r="H1537" s="219">
        <v>44621</v>
      </c>
      <c r="I1537" s="219"/>
      <c r="J1537" s="79"/>
      <c r="K1537" s="80"/>
      <c r="L1537" s="132"/>
      <c r="M1537" s="356">
        <v>1004</v>
      </c>
      <c r="N1537" s="357">
        <v>44098</v>
      </c>
      <c r="O1537" s="355">
        <f t="shared" si="589"/>
        <v>450</v>
      </c>
      <c r="P1537" s="132">
        <f t="shared" si="590"/>
        <v>19125</v>
      </c>
      <c r="Q1537" s="358"/>
      <c r="R1537" s="359"/>
      <c r="S1537" s="359"/>
      <c r="T1537" s="359"/>
      <c r="U1537" s="359"/>
      <c r="V1537" s="359"/>
      <c r="W1537" s="355">
        <v>0</v>
      </c>
      <c r="X1537" s="593">
        <f t="shared" si="591"/>
        <v>0</v>
      </c>
      <c r="Y1537" s="37">
        <f t="shared" si="550"/>
        <v>0</v>
      </c>
    </row>
    <row r="1538" spans="1:25" s="36" customFormat="1" ht="29.25" customHeight="1">
      <c r="A1538" s="355">
        <v>7</v>
      </c>
      <c r="B1538" s="309" t="s">
        <v>194</v>
      </c>
      <c r="C1538" s="233" t="s">
        <v>27</v>
      </c>
      <c r="D1538" s="285"/>
      <c r="E1538" s="586">
        <v>2.7</v>
      </c>
      <c r="F1538" s="80">
        <v>3654</v>
      </c>
      <c r="G1538" s="132">
        <f t="shared" si="588"/>
        <v>9865.8000000000011</v>
      </c>
      <c r="H1538" s="219"/>
      <c r="I1538" s="219"/>
      <c r="J1538" s="79"/>
      <c r="K1538" s="80"/>
      <c r="L1538" s="132"/>
      <c r="M1538" s="79"/>
      <c r="N1538" s="219"/>
      <c r="O1538" s="355">
        <f t="shared" si="589"/>
        <v>0</v>
      </c>
      <c r="P1538" s="132">
        <f t="shared" si="590"/>
        <v>0</v>
      </c>
      <c r="Q1538" s="358"/>
      <c r="R1538" s="359"/>
      <c r="S1538" s="359"/>
      <c r="T1538" s="359"/>
      <c r="U1538" s="359"/>
      <c r="V1538" s="359"/>
      <c r="W1538" s="80">
        <v>3654</v>
      </c>
      <c r="X1538" s="132">
        <f t="shared" si="591"/>
        <v>9865.8000000000011</v>
      </c>
      <c r="Y1538" s="37">
        <f t="shared" si="550"/>
        <v>0</v>
      </c>
    </row>
    <row r="1539" spans="1:25" s="36" customFormat="1" ht="29.25" customHeight="1">
      <c r="A1539" s="355">
        <v>8</v>
      </c>
      <c r="B1539" s="309" t="s">
        <v>195</v>
      </c>
      <c r="C1539" s="233" t="s">
        <v>27</v>
      </c>
      <c r="D1539" s="285"/>
      <c r="E1539" s="586">
        <v>2.4500000000000002</v>
      </c>
      <c r="F1539" s="80">
        <v>5472</v>
      </c>
      <c r="G1539" s="132">
        <f t="shared" si="588"/>
        <v>13406.400000000001</v>
      </c>
      <c r="H1539" s="219"/>
      <c r="I1539" s="219"/>
      <c r="J1539" s="79"/>
      <c r="K1539" s="80"/>
      <c r="L1539" s="132"/>
      <c r="M1539" s="79"/>
      <c r="N1539" s="219"/>
      <c r="O1539" s="355">
        <f t="shared" si="589"/>
        <v>38</v>
      </c>
      <c r="P1539" s="132">
        <f t="shared" si="590"/>
        <v>93.100000000000009</v>
      </c>
      <c r="Q1539" s="358"/>
      <c r="R1539" s="359"/>
      <c r="S1539" s="359"/>
      <c r="T1539" s="359"/>
      <c r="U1539" s="359"/>
      <c r="V1539" s="359"/>
      <c r="W1539" s="80">
        <v>5434</v>
      </c>
      <c r="X1539" s="132">
        <f t="shared" si="591"/>
        <v>13313.300000000001</v>
      </c>
      <c r="Y1539" s="37">
        <f t="shared" si="550"/>
        <v>0</v>
      </c>
    </row>
    <row r="1540" spans="1:25" s="36" customFormat="1" ht="29.25" customHeight="1">
      <c r="A1540" s="355">
        <v>9</v>
      </c>
      <c r="B1540" s="309" t="s">
        <v>194</v>
      </c>
      <c r="C1540" s="233" t="s">
        <v>27</v>
      </c>
      <c r="D1540" s="285"/>
      <c r="E1540" s="586">
        <v>3.6</v>
      </c>
      <c r="F1540" s="355">
        <v>600</v>
      </c>
      <c r="G1540" s="132">
        <f t="shared" si="588"/>
        <v>2160</v>
      </c>
      <c r="H1540" s="219">
        <v>44682</v>
      </c>
      <c r="I1540" s="219"/>
      <c r="J1540" s="286"/>
      <c r="K1540" s="80"/>
      <c r="L1540" s="132"/>
      <c r="M1540" s="79">
        <v>1420</v>
      </c>
      <c r="N1540" s="219">
        <v>43810</v>
      </c>
      <c r="O1540" s="355">
        <f t="shared" si="589"/>
        <v>0</v>
      </c>
      <c r="P1540" s="132">
        <f t="shared" si="590"/>
        <v>0</v>
      </c>
      <c r="Q1540" s="358"/>
      <c r="R1540" s="359"/>
      <c r="S1540" s="359"/>
      <c r="T1540" s="359"/>
      <c r="U1540" s="359"/>
      <c r="V1540" s="359"/>
      <c r="W1540" s="355">
        <v>600</v>
      </c>
      <c r="X1540" s="132">
        <f t="shared" si="591"/>
        <v>2160</v>
      </c>
      <c r="Y1540" s="37">
        <f t="shared" si="550"/>
        <v>0</v>
      </c>
    </row>
    <row r="1541" spans="1:25" s="36" customFormat="1" ht="29.25" customHeight="1">
      <c r="A1541" s="355">
        <v>10</v>
      </c>
      <c r="B1541" s="309" t="s">
        <v>196</v>
      </c>
      <c r="C1541" s="233" t="s">
        <v>27</v>
      </c>
      <c r="D1541" s="285"/>
      <c r="E1541" s="586">
        <v>4.68</v>
      </c>
      <c r="F1541" s="355">
        <v>342</v>
      </c>
      <c r="G1541" s="132">
        <f t="shared" si="588"/>
        <v>1600.56</v>
      </c>
      <c r="H1541" s="219">
        <v>44851</v>
      </c>
      <c r="I1541" s="219"/>
      <c r="J1541" s="79"/>
      <c r="K1541" s="80"/>
      <c r="L1541" s="132"/>
      <c r="M1541" s="79">
        <v>1420</v>
      </c>
      <c r="N1541" s="219">
        <v>43810</v>
      </c>
      <c r="O1541" s="355">
        <f t="shared" si="589"/>
        <v>342</v>
      </c>
      <c r="P1541" s="132">
        <f t="shared" si="590"/>
        <v>1600.56</v>
      </c>
      <c r="Q1541" s="358"/>
      <c r="R1541" s="359"/>
      <c r="S1541" s="359"/>
      <c r="T1541" s="359"/>
      <c r="U1541" s="359"/>
      <c r="V1541" s="359"/>
      <c r="W1541" s="355">
        <v>0</v>
      </c>
      <c r="X1541" s="132">
        <f t="shared" si="591"/>
        <v>0</v>
      </c>
      <c r="Y1541" s="37">
        <f t="shared" si="550"/>
        <v>0</v>
      </c>
    </row>
    <row r="1542" spans="1:25" s="30" customFormat="1" ht="29.25" customHeight="1">
      <c r="A1542" s="355">
        <v>11</v>
      </c>
      <c r="B1542" s="309" t="s">
        <v>339</v>
      </c>
      <c r="C1542" s="233" t="s">
        <v>27</v>
      </c>
      <c r="D1542" s="285"/>
      <c r="E1542" s="586">
        <v>6.42</v>
      </c>
      <c r="F1542" s="355">
        <v>960</v>
      </c>
      <c r="G1542" s="132">
        <f t="shared" ref="G1542" si="596">F1542*E1542</f>
        <v>6163.2</v>
      </c>
      <c r="H1542" s="219">
        <v>45508</v>
      </c>
      <c r="I1542" s="219"/>
      <c r="J1542" s="79"/>
      <c r="K1542" s="80"/>
      <c r="L1542" s="132"/>
      <c r="M1542" s="79">
        <v>931</v>
      </c>
      <c r="N1542" s="219">
        <v>44084</v>
      </c>
      <c r="O1542" s="355">
        <f t="shared" ref="O1542" si="597">F1542+K1542-W1542</f>
        <v>360</v>
      </c>
      <c r="P1542" s="132">
        <f t="shared" ref="P1542" si="598">O1542*E1542</f>
        <v>2311.1999999999998</v>
      </c>
      <c r="Q1542" s="358"/>
      <c r="R1542" s="359"/>
      <c r="S1542" s="359"/>
      <c r="T1542" s="359"/>
      <c r="U1542" s="359"/>
      <c r="V1542" s="359"/>
      <c r="W1542" s="355">
        <v>600</v>
      </c>
      <c r="X1542" s="132">
        <f t="shared" ref="X1542" si="599">W1542*E1542</f>
        <v>3852</v>
      </c>
      <c r="Y1542" s="37">
        <f t="shared" si="550"/>
        <v>0</v>
      </c>
    </row>
    <row r="1543" spans="1:25" s="30" customFormat="1" ht="29.25" customHeight="1">
      <c r="A1543" s="355"/>
      <c r="B1543" s="167" t="s">
        <v>33</v>
      </c>
      <c r="C1543" s="573"/>
      <c r="D1543" s="573"/>
      <c r="E1543" s="581"/>
      <c r="F1543" s="573"/>
      <c r="G1543" s="581">
        <f>SUM(G1532:G1542)</f>
        <v>1023790.27</v>
      </c>
      <c r="H1543" s="582"/>
      <c r="I1543" s="582"/>
      <c r="J1543" s="573"/>
      <c r="K1543" s="583"/>
      <c r="L1543" s="581">
        <f>SUM(L1532:L1542)</f>
        <v>0</v>
      </c>
      <c r="M1543" s="359"/>
      <c r="N1543" s="582"/>
      <c r="O1543" s="573"/>
      <c r="P1543" s="581">
        <f>SUM(P1532:P1542)</f>
        <v>49077.46</v>
      </c>
      <c r="Q1543" s="358"/>
      <c r="R1543" s="359"/>
      <c r="S1543" s="359"/>
      <c r="T1543" s="359"/>
      <c r="U1543" s="359"/>
      <c r="V1543" s="359"/>
      <c r="W1543" s="573"/>
      <c r="X1543" s="581">
        <f>SUM(X1532:X1542)</f>
        <v>974712.81000000017</v>
      </c>
      <c r="Y1543" s="37">
        <f t="shared" si="550"/>
        <v>0</v>
      </c>
    </row>
    <row r="1544" spans="1:25" s="36" customFormat="1" ht="34.5" customHeight="1">
      <c r="A1544" s="737" t="s">
        <v>68</v>
      </c>
      <c r="B1544" s="738"/>
      <c r="C1544" s="738"/>
      <c r="D1544" s="738"/>
      <c r="E1544" s="738"/>
      <c r="F1544" s="738"/>
      <c r="G1544" s="738"/>
      <c r="H1544" s="738"/>
      <c r="I1544" s="738"/>
      <c r="J1544" s="738"/>
      <c r="K1544" s="738"/>
      <c r="L1544" s="738"/>
      <c r="M1544" s="738"/>
      <c r="N1544" s="738"/>
      <c r="O1544" s="738"/>
      <c r="P1544" s="738"/>
      <c r="Q1544" s="738"/>
      <c r="R1544" s="738"/>
      <c r="S1544" s="738"/>
      <c r="T1544" s="738"/>
      <c r="U1544" s="738"/>
      <c r="V1544" s="738"/>
      <c r="W1544" s="738"/>
      <c r="X1544" s="739"/>
      <c r="Y1544" s="37">
        <f t="shared" si="550"/>
        <v>0</v>
      </c>
    </row>
    <row r="1545" spans="1:25" s="133" customFormat="1" ht="51" customHeight="1">
      <c r="A1545" s="112">
        <v>1</v>
      </c>
      <c r="B1545" s="288" t="s">
        <v>8</v>
      </c>
      <c r="C1545" s="204" t="s">
        <v>29</v>
      </c>
      <c r="D1545" s="291"/>
      <c r="E1545" s="304">
        <v>7.21</v>
      </c>
      <c r="F1545" s="112">
        <v>0</v>
      </c>
      <c r="G1545" s="602">
        <f t="shared" ref="G1545:G1551" si="600">F1545*E1545</f>
        <v>0</v>
      </c>
      <c r="H1545" s="717">
        <v>44440</v>
      </c>
      <c r="I1545" s="717"/>
      <c r="J1545" s="718"/>
      <c r="K1545" s="719"/>
      <c r="L1545" s="113"/>
      <c r="M1545" s="720">
        <v>1212</v>
      </c>
      <c r="N1545" s="717">
        <v>43763</v>
      </c>
      <c r="O1545" s="128">
        <f>F1545+K1545-W1545</f>
        <v>0</v>
      </c>
      <c r="P1545" s="602">
        <f>O1545*E1545</f>
        <v>0</v>
      </c>
      <c r="Q1545" s="114"/>
      <c r="R1545" s="115"/>
      <c r="S1545" s="115"/>
      <c r="T1545" s="115"/>
      <c r="U1545" s="115"/>
      <c r="V1545" s="115"/>
      <c r="W1545" s="112">
        <v>0</v>
      </c>
      <c r="X1545" s="113">
        <f>W1545*E1545</f>
        <v>0</v>
      </c>
      <c r="Y1545" s="37">
        <f t="shared" si="550"/>
        <v>0</v>
      </c>
    </row>
    <row r="1546" spans="1:25" s="133" customFormat="1" ht="47.25" customHeight="1">
      <c r="A1546" s="112">
        <v>2</v>
      </c>
      <c r="B1546" s="288" t="s">
        <v>350</v>
      </c>
      <c r="C1546" s="204" t="s">
        <v>103</v>
      </c>
      <c r="D1546" s="285" t="s">
        <v>1219</v>
      </c>
      <c r="E1546" s="304">
        <v>637.5</v>
      </c>
      <c r="F1546" s="355">
        <v>0</v>
      </c>
      <c r="G1546" s="602">
        <f t="shared" si="600"/>
        <v>0</v>
      </c>
      <c r="H1546" s="219">
        <v>44621</v>
      </c>
      <c r="I1546" s="219"/>
      <c r="J1546" s="79"/>
      <c r="K1546" s="80"/>
      <c r="L1546" s="132"/>
      <c r="M1546" s="356"/>
      <c r="N1546" s="357"/>
      <c r="O1546" s="128">
        <f t="shared" ref="O1546:O1551" si="601">F1546+K1546-W1546</f>
        <v>0</v>
      </c>
      <c r="P1546" s="602">
        <f t="shared" ref="P1546:P1551" si="602">O1546*E1546</f>
        <v>0</v>
      </c>
      <c r="Q1546" s="114"/>
      <c r="R1546" s="115"/>
      <c r="S1546" s="115"/>
      <c r="T1546" s="115"/>
      <c r="U1546" s="115"/>
      <c r="V1546" s="115"/>
      <c r="W1546" s="355">
        <v>0</v>
      </c>
      <c r="X1546" s="132">
        <f t="shared" ref="X1546:X1551" si="603">W1546*E1546</f>
        <v>0</v>
      </c>
      <c r="Y1546" s="37">
        <f t="shared" si="550"/>
        <v>0</v>
      </c>
    </row>
    <row r="1547" spans="1:25" s="36" customFormat="1" ht="80.25" customHeight="1">
      <c r="A1547" s="112">
        <v>3</v>
      </c>
      <c r="B1547" s="288" t="s">
        <v>350</v>
      </c>
      <c r="C1547" s="204" t="s">
        <v>103</v>
      </c>
      <c r="D1547" s="285" t="s">
        <v>1219</v>
      </c>
      <c r="E1547" s="304">
        <v>834.6</v>
      </c>
      <c r="F1547" s="355">
        <v>133</v>
      </c>
      <c r="G1547" s="602">
        <f t="shared" si="600"/>
        <v>111001.8</v>
      </c>
      <c r="H1547" s="219">
        <v>44621</v>
      </c>
      <c r="I1547" s="219"/>
      <c r="J1547" s="79"/>
      <c r="K1547" s="80"/>
      <c r="L1547" s="132"/>
      <c r="M1547" s="356">
        <v>1428</v>
      </c>
      <c r="N1547" s="357">
        <v>44183</v>
      </c>
      <c r="O1547" s="128">
        <f t="shared" si="601"/>
        <v>16</v>
      </c>
      <c r="P1547" s="602">
        <f t="shared" si="602"/>
        <v>13353.6</v>
      </c>
      <c r="Q1547" s="114"/>
      <c r="R1547" s="115"/>
      <c r="S1547" s="115"/>
      <c r="T1547" s="115"/>
      <c r="U1547" s="115"/>
      <c r="V1547" s="115"/>
      <c r="W1547" s="355">
        <v>117</v>
      </c>
      <c r="X1547" s="132">
        <f t="shared" si="603"/>
        <v>97648.2</v>
      </c>
      <c r="Y1547" s="37">
        <f t="shared" ref="Y1547:Y1575" si="604">G1548+L1548-P1548-X1548</f>
        <v>0</v>
      </c>
    </row>
    <row r="1548" spans="1:25" s="36" customFormat="1" ht="99" customHeight="1">
      <c r="A1548" s="112">
        <v>4</v>
      </c>
      <c r="B1548" s="571" t="s">
        <v>457</v>
      </c>
      <c r="C1548" s="298" t="s">
        <v>458</v>
      </c>
      <c r="D1548" s="572" t="s">
        <v>459</v>
      </c>
      <c r="E1548" s="643" t="s">
        <v>460</v>
      </c>
      <c r="F1548" s="355">
        <v>50</v>
      </c>
      <c r="G1548" s="645">
        <f t="shared" si="600"/>
        <v>42693</v>
      </c>
      <c r="H1548" s="290" t="s">
        <v>461</v>
      </c>
      <c r="I1548" s="333"/>
      <c r="J1548" s="572"/>
      <c r="K1548" s="646"/>
      <c r="L1548" s="645"/>
      <c r="M1548" s="647" t="s">
        <v>462</v>
      </c>
      <c r="N1548" s="648" t="s">
        <v>463</v>
      </c>
      <c r="O1548" s="128">
        <f t="shared" ref="O1548:O1550" si="605">F1548+K1548-W1548</f>
        <v>10</v>
      </c>
      <c r="P1548" s="602">
        <f t="shared" ref="P1548:P1550" si="606">O1548*E1548</f>
        <v>8538.6</v>
      </c>
      <c r="Q1548" s="114"/>
      <c r="R1548" s="115"/>
      <c r="S1548" s="115"/>
      <c r="T1548" s="115"/>
      <c r="U1548" s="115"/>
      <c r="V1548" s="115"/>
      <c r="W1548" s="355">
        <v>40</v>
      </c>
      <c r="X1548" s="132">
        <f t="shared" si="603"/>
        <v>34154.400000000001</v>
      </c>
      <c r="Y1548" s="37">
        <f t="shared" si="604"/>
        <v>0</v>
      </c>
    </row>
    <row r="1549" spans="1:25" s="36" customFormat="1" ht="88.5" customHeight="1">
      <c r="A1549" s="112">
        <v>5</v>
      </c>
      <c r="B1549" s="175" t="s">
        <v>464</v>
      </c>
      <c r="C1549" s="79" t="s">
        <v>465</v>
      </c>
      <c r="D1549" s="285" t="s">
        <v>466</v>
      </c>
      <c r="E1549" s="307" t="s">
        <v>467</v>
      </c>
      <c r="F1549" s="355">
        <v>63</v>
      </c>
      <c r="G1549" s="132">
        <f t="shared" si="600"/>
        <v>9944.5499999999993</v>
      </c>
      <c r="H1549" s="219" t="s">
        <v>468</v>
      </c>
      <c r="I1549" s="235"/>
      <c r="J1549" s="285"/>
      <c r="K1549" s="237"/>
      <c r="L1549" s="132"/>
      <c r="M1549" s="356" t="s">
        <v>469</v>
      </c>
      <c r="N1549" s="357" t="s">
        <v>470</v>
      </c>
      <c r="O1549" s="128">
        <f t="shared" si="605"/>
        <v>1</v>
      </c>
      <c r="P1549" s="602">
        <f t="shared" si="606"/>
        <v>157.85</v>
      </c>
      <c r="Q1549" s="114"/>
      <c r="R1549" s="115"/>
      <c r="S1549" s="115"/>
      <c r="T1549" s="115"/>
      <c r="U1549" s="115"/>
      <c r="V1549" s="115"/>
      <c r="W1549" s="355">
        <v>62</v>
      </c>
      <c r="X1549" s="113">
        <f t="shared" si="603"/>
        <v>9786.6999999999989</v>
      </c>
      <c r="Y1549" s="37">
        <f t="shared" si="604"/>
        <v>0</v>
      </c>
    </row>
    <row r="1550" spans="1:25" s="36" customFormat="1" ht="34.5" customHeight="1">
      <c r="A1550" s="112">
        <v>6</v>
      </c>
      <c r="B1550" s="309" t="s">
        <v>194</v>
      </c>
      <c r="C1550" s="233" t="s">
        <v>27</v>
      </c>
      <c r="D1550" s="285"/>
      <c r="E1550" s="586">
        <v>2.7</v>
      </c>
      <c r="F1550" s="80">
        <v>2604</v>
      </c>
      <c r="G1550" s="132">
        <f t="shared" si="600"/>
        <v>7030.8</v>
      </c>
      <c r="H1550" s="219"/>
      <c r="I1550" s="219"/>
      <c r="J1550" s="79"/>
      <c r="K1550" s="80"/>
      <c r="L1550" s="132"/>
      <c r="M1550" s="79">
        <v>1467</v>
      </c>
      <c r="N1550" s="219">
        <v>44189</v>
      </c>
      <c r="O1550" s="128">
        <f t="shared" si="605"/>
        <v>588</v>
      </c>
      <c r="P1550" s="602">
        <f t="shared" si="606"/>
        <v>1587.6000000000001</v>
      </c>
      <c r="Q1550" s="114"/>
      <c r="R1550" s="115"/>
      <c r="S1550" s="115"/>
      <c r="T1550" s="115"/>
      <c r="U1550" s="115"/>
      <c r="V1550" s="115"/>
      <c r="W1550" s="80">
        <v>2016</v>
      </c>
      <c r="X1550" s="132">
        <f t="shared" si="603"/>
        <v>5443.2000000000007</v>
      </c>
      <c r="Y1550" s="37">
        <f t="shared" si="604"/>
        <v>0</v>
      </c>
    </row>
    <row r="1551" spans="1:25" s="30" customFormat="1" ht="33" customHeight="1">
      <c r="A1551" s="112">
        <v>7</v>
      </c>
      <c r="B1551" s="584" t="s">
        <v>339</v>
      </c>
      <c r="C1551" s="585" t="s">
        <v>27</v>
      </c>
      <c r="D1551" s="285"/>
      <c r="E1551" s="586">
        <v>6.42</v>
      </c>
      <c r="F1551" s="80">
        <v>2520</v>
      </c>
      <c r="G1551" s="132">
        <f t="shared" si="600"/>
        <v>16178.4</v>
      </c>
      <c r="H1551" s="219">
        <v>45508</v>
      </c>
      <c r="I1551" s="219"/>
      <c r="J1551" s="79"/>
      <c r="K1551" s="80"/>
      <c r="L1551" s="132"/>
      <c r="M1551" s="79"/>
      <c r="N1551" s="219"/>
      <c r="O1551" s="128">
        <f t="shared" si="601"/>
        <v>270</v>
      </c>
      <c r="P1551" s="602">
        <f t="shared" si="602"/>
        <v>1733.4</v>
      </c>
      <c r="Q1551" s="114"/>
      <c r="R1551" s="115"/>
      <c r="S1551" s="115"/>
      <c r="T1551" s="115"/>
      <c r="U1551" s="115"/>
      <c r="V1551" s="115"/>
      <c r="W1551" s="80">
        <v>2250</v>
      </c>
      <c r="X1551" s="113">
        <f t="shared" si="603"/>
        <v>14445</v>
      </c>
      <c r="Y1551" s="37">
        <f t="shared" si="604"/>
        <v>0</v>
      </c>
    </row>
    <row r="1552" spans="1:25" s="30" customFormat="1" ht="32.25" customHeight="1">
      <c r="A1552" s="573"/>
      <c r="B1552" s="167" t="s">
        <v>33</v>
      </c>
      <c r="C1552" s="80"/>
      <c r="D1552" s="701"/>
      <c r="E1552" s="332"/>
      <c r="F1552" s="573"/>
      <c r="G1552" s="581">
        <f>SUM(G1545:G1551)</f>
        <v>186848.54999999996</v>
      </c>
      <c r="H1552" s="290"/>
      <c r="I1552" s="582"/>
      <c r="J1552" s="573"/>
      <c r="K1552" s="583"/>
      <c r="L1552" s="581">
        <f>SUM(L1545:L1551)</f>
        <v>0</v>
      </c>
      <c r="M1552" s="359"/>
      <c r="N1552" s="582"/>
      <c r="O1552" s="573"/>
      <c r="P1552" s="581">
        <f>SUM(P1545:P1551)</f>
        <v>25371.05</v>
      </c>
      <c r="Q1552" s="358"/>
      <c r="R1552" s="359"/>
      <c r="S1552" s="359"/>
      <c r="T1552" s="359"/>
      <c r="U1552" s="359"/>
      <c r="V1552" s="359"/>
      <c r="W1552" s="573"/>
      <c r="X1552" s="581">
        <f>SUM(X1545:X1551)</f>
        <v>161477.50000000003</v>
      </c>
      <c r="Y1552" s="37">
        <f t="shared" si="604"/>
        <v>0</v>
      </c>
    </row>
    <row r="1553" spans="1:41" s="36" customFormat="1" ht="30.75" customHeight="1">
      <c r="A1553" s="737" t="s">
        <v>46</v>
      </c>
      <c r="B1553" s="738"/>
      <c r="C1553" s="738"/>
      <c r="D1553" s="738"/>
      <c r="E1553" s="738"/>
      <c r="F1553" s="738"/>
      <c r="G1553" s="738"/>
      <c r="H1553" s="738"/>
      <c r="I1553" s="738"/>
      <c r="J1553" s="738"/>
      <c r="K1553" s="738"/>
      <c r="L1553" s="738"/>
      <c r="M1553" s="738"/>
      <c r="N1553" s="738"/>
      <c r="O1553" s="738"/>
      <c r="P1553" s="738"/>
      <c r="Q1553" s="738"/>
      <c r="R1553" s="738"/>
      <c r="S1553" s="738"/>
      <c r="T1553" s="738"/>
      <c r="U1553" s="738"/>
      <c r="V1553" s="738"/>
      <c r="W1553" s="738"/>
      <c r="X1553" s="739"/>
      <c r="Y1553" s="37">
        <f t="shared" si="604"/>
        <v>0</v>
      </c>
    </row>
    <row r="1554" spans="1:41" s="36" customFormat="1" ht="30.75" customHeight="1">
      <c r="A1554" s="355">
        <v>1</v>
      </c>
      <c r="B1554" s="175" t="s">
        <v>7</v>
      </c>
      <c r="C1554" s="79" t="s">
        <v>29</v>
      </c>
      <c r="D1554" s="285" t="s">
        <v>201</v>
      </c>
      <c r="E1554" s="307">
        <v>1.95</v>
      </c>
      <c r="F1554" s="355">
        <v>113</v>
      </c>
      <c r="G1554" s="132">
        <f t="shared" ref="G1554:G1565" si="607">F1554*E1554</f>
        <v>220.35</v>
      </c>
      <c r="H1554" s="219">
        <v>44368</v>
      </c>
      <c r="I1554" s="219"/>
      <c r="J1554" s="721"/>
      <c r="K1554" s="80"/>
      <c r="L1554" s="132"/>
      <c r="M1554" s="356">
        <v>1362</v>
      </c>
      <c r="N1554" s="357">
        <v>43798</v>
      </c>
      <c r="O1554" s="722">
        <f t="shared" ref="O1554:O1565" si="608">F1554+K1554-W1554</f>
        <v>113</v>
      </c>
      <c r="P1554" s="132">
        <f t="shared" ref="P1554:P1565" si="609">O1554*E1554</f>
        <v>220.35</v>
      </c>
      <c r="Q1554" s="358"/>
      <c r="R1554" s="359"/>
      <c r="S1554" s="359"/>
      <c r="T1554" s="359"/>
      <c r="U1554" s="359"/>
      <c r="V1554" s="359"/>
      <c r="W1554" s="355">
        <v>0</v>
      </c>
      <c r="X1554" s="132">
        <f t="shared" ref="X1554:X1565" si="610">W1554*E1554</f>
        <v>0</v>
      </c>
      <c r="Y1554" s="37">
        <f t="shared" si="604"/>
        <v>0</v>
      </c>
    </row>
    <row r="1555" spans="1:41" s="36" customFormat="1" ht="29.25" customHeight="1">
      <c r="A1555" s="355">
        <v>2</v>
      </c>
      <c r="B1555" s="175" t="s">
        <v>8</v>
      </c>
      <c r="C1555" s="79" t="s">
        <v>29</v>
      </c>
      <c r="D1555" s="723" t="s">
        <v>1279</v>
      </c>
      <c r="E1555" s="307">
        <v>7.21</v>
      </c>
      <c r="F1555" s="355">
        <v>157</v>
      </c>
      <c r="G1555" s="132">
        <f t="shared" si="607"/>
        <v>1131.97</v>
      </c>
      <c r="H1555" s="219"/>
      <c r="I1555" s="235"/>
      <c r="J1555" s="724"/>
      <c r="K1555" s="237"/>
      <c r="L1555" s="132"/>
      <c r="M1555" s="233">
        <v>1212</v>
      </c>
      <c r="N1555" s="235">
        <v>43763</v>
      </c>
      <c r="O1555" s="722">
        <f t="shared" si="608"/>
        <v>60</v>
      </c>
      <c r="P1555" s="132">
        <f t="shared" si="609"/>
        <v>432.6</v>
      </c>
      <c r="Q1555" s="358"/>
      <c r="R1555" s="359"/>
      <c r="S1555" s="359"/>
      <c r="T1555" s="359"/>
      <c r="U1555" s="359"/>
      <c r="V1555" s="359"/>
      <c r="W1555" s="355">
        <v>97</v>
      </c>
      <c r="X1555" s="132">
        <f t="shared" si="610"/>
        <v>699.37</v>
      </c>
      <c r="Y1555" s="37">
        <f t="shared" si="604"/>
        <v>0</v>
      </c>
    </row>
    <row r="1556" spans="1:41" s="36" customFormat="1" ht="23.25" customHeight="1">
      <c r="A1556" s="355">
        <v>3</v>
      </c>
      <c r="B1556" s="584" t="s">
        <v>339</v>
      </c>
      <c r="C1556" s="585" t="s">
        <v>27</v>
      </c>
      <c r="D1556" s="285"/>
      <c r="E1556" s="586">
        <v>6.42</v>
      </c>
      <c r="F1556" s="80">
        <v>1560</v>
      </c>
      <c r="G1556" s="132">
        <f t="shared" si="607"/>
        <v>10015.200000000001</v>
      </c>
      <c r="H1556" s="219"/>
      <c r="I1556" s="219"/>
      <c r="J1556" s="79"/>
      <c r="K1556" s="80"/>
      <c r="L1556" s="132"/>
      <c r="M1556" s="79">
        <v>931</v>
      </c>
      <c r="N1556" s="219">
        <v>44084</v>
      </c>
      <c r="O1556" s="355">
        <f t="shared" si="608"/>
        <v>180</v>
      </c>
      <c r="P1556" s="132">
        <f t="shared" si="609"/>
        <v>1155.5999999999999</v>
      </c>
      <c r="Q1556" s="589"/>
      <c r="R1556" s="590"/>
      <c r="S1556" s="590"/>
      <c r="T1556" s="590"/>
      <c r="U1556" s="590"/>
      <c r="V1556" s="590"/>
      <c r="W1556" s="80">
        <v>1380</v>
      </c>
      <c r="X1556" s="132">
        <f t="shared" si="610"/>
        <v>8859.6</v>
      </c>
      <c r="Y1556" s="37">
        <f t="shared" si="604"/>
        <v>0</v>
      </c>
    </row>
    <row r="1557" spans="1:41" s="36" customFormat="1" ht="23.25" customHeight="1">
      <c r="A1557" s="355">
        <v>4</v>
      </c>
      <c r="B1557" s="309" t="s">
        <v>197</v>
      </c>
      <c r="C1557" s="233" t="s">
        <v>27</v>
      </c>
      <c r="D1557" s="285"/>
      <c r="E1557" s="586">
        <v>10.7</v>
      </c>
      <c r="F1557" s="80">
        <v>2040</v>
      </c>
      <c r="G1557" s="132">
        <f t="shared" si="607"/>
        <v>21828</v>
      </c>
      <c r="H1557" s="219"/>
      <c r="I1557" s="219"/>
      <c r="J1557" s="79"/>
      <c r="K1557" s="80"/>
      <c r="L1557" s="132"/>
      <c r="M1557" s="79">
        <v>931</v>
      </c>
      <c r="N1557" s="219">
        <v>44084</v>
      </c>
      <c r="O1557" s="355">
        <f t="shared" si="608"/>
        <v>450</v>
      </c>
      <c r="P1557" s="132">
        <f t="shared" si="609"/>
        <v>4815</v>
      </c>
      <c r="Q1557" s="589"/>
      <c r="R1557" s="590"/>
      <c r="S1557" s="590"/>
      <c r="T1557" s="590"/>
      <c r="U1557" s="590"/>
      <c r="V1557" s="590"/>
      <c r="W1557" s="80">
        <v>1590</v>
      </c>
      <c r="X1557" s="132">
        <f t="shared" si="610"/>
        <v>17013</v>
      </c>
      <c r="Y1557" s="37">
        <f t="shared" si="604"/>
        <v>0</v>
      </c>
    </row>
    <row r="1558" spans="1:41" s="36" customFormat="1" ht="23.25" customHeight="1">
      <c r="A1558" s="355">
        <v>5</v>
      </c>
      <c r="B1558" s="309" t="s">
        <v>196</v>
      </c>
      <c r="C1558" s="233" t="s">
        <v>27</v>
      </c>
      <c r="D1558" s="285" t="s">
        <v>200</v>
      </c>
      <c r="E1558" s="586">
        <v>4.68</v>
      </c>
      <c r="F1558" s="591">
        <v>0</v>
      </c>
      <c r="G1558" s="132">
        <f t="shared" si="607"/>
        <v>0</v>
      </c>
      <c r="H1558" s="219">
        <v>44850</v>
      </c>
      <c r="I1558" s="219"/>
      <c r="J1558" s="721"/>
      <c r="K1558" s="80"/>
      <c r="L1558" s="132"/>
      <c r="M1558" s="79">
        <v>1420</v>
      </c>
      <c r="N1558" s="219">
        <v>43810</v>
      </c>
      <c r="O1558" s="722">
        <f t="shared" si="608"/>
        <v>0</v>
      </c>
      <c r="P1558" s="132">
        <f t="shared" si="609"/>
        <v>0</v>
      </c>
      <c r="Q1558" s="589"/>
      <c r="R1558" s="590"/>
      <c r="S1558" s="590"/>
      <c r="T1558" s="590"/>
      <c r="U1558" s="590"/>
      <c r="V1558" s="590"/>
      <c r="W1558" s="591">
        <v>0</v>
      </c>
      <c r="X1558" s="132">
        <f t="shared" si="610"/>
        <v>0</v>
      </c>
      <c r="Y1558" s="37">
        <f t="shared" si="604"/>
        <v>0</v>
      </c>
    </row>
    <row r="1559" spans="1:41" s="36" customFormat="1" ht="23.25" customHeight="1">
      <c r="A1559" s="355">
        <v>6</v>
      </c>
      <c r="B1559" s="309" t="s">
        <v>194</v>
      </c>
      <c r="C1559" s="233" t="s">
        <v>27</v>
      </c>
      <c r="D1559" s="285"/>
      <c r="E1559" s="586">
        <v>3.6</v>
      </c>
      <c r="F1559" s="355">
        <v>0</v>
      </c>
      <c r="G1559" s="132">
        <f t="shared" si="607"/>
        <v>0</v>
      </c>
      <c r="H1559" s="219">
        <v>44652</v>
      </c>
      <c r="I1559" s="219"/>
      <c r="J1559" s="79"/>
      <c r="K1559" s="80"/>
      <c r="L1559" s="132"/>
      <c r="M1559" s="79">
        <v>1420</v>
      </c>
      <c r="N1559" s="219">
        <v>43810</v>
      </c>
      <c r="O1559" s="722">
        <f t="shared" si="608"/>
        <v>0</v>
      </c>
      <c r="P1559" s="132">
        <f t="shared" si="609"/>
        <v>0</v>
      </c>
      <c r="Q1559" s="358"/>
      <c r="R1559" s="359"/>
      <c r="S1559" s="359"/>
      <c r="T1559" s="359"/>
      <c r="U1559" s="359"/>
      <c r="V1559" s="359"/>
      <c r="W1559" s="355">
        <v>0</v>
      </c>
      <c r="X1559" s="132">
        <f t="shared" si="610"/>
        <v>0</v>
      </c>
      <c r="Y1559" s="37">
        <f t="shared" si="604"/>
        <v>0</v>
      </c>
    </row>
    <row r="1560" spans="1:41" s="36" customFormat="1" ht="23.25" customHeight="1">
      <c r="A1560" s="355">
        <v>7</v>
      </c>
      <c r="B1560" s="309" t="s">
        <v>194</v>
      </c>
      <c r="C1560" s="233" t="s">
        <v>27</v>
      </c>
      <c r="D1560" s="285"/>
      <c r="E1560" s="586">
        <v>2.7</v>
      </c>
      <c r="F1560" s="80">
        <v>9516</v>
      </c>
      <c r="G1560" s="132">
        <f t="shared" si="607"/>
        <v>25693.200000000001</v>
      </c>
      <c r="H1560" s="219"/>
      <c r="I1560" s="219"/>
      <c r="J1560" s="79"/>
      <c r="K1560" s="80"/>
      <c r="L1560" s="132"/>
      <c r="M1560" s="79"/>
      <c r="N1560" s="219"/>
      <c r="O1560" s="355">
        <f t="shared" si="608"/>
        <v>990</v>
      </c>
      <c r="P1560" s="132">
        <f t="shared" si="609"/>
        <v>2673</v>
      </c>
      <c r="Q1560" s="358"/>
      <c r="R1560" s="359"/>
      <c r="S1560" s="359"/>
      <c r="T1560" s="359"/>
      <c r="U1560" s="359"/>
      <c r="V1560" s="359"/>
      <c r="W1560" s="80">
        <v>8526</v>
      </c>
      <c r="X1560" s="132">
        <f t="shared" si="610"/>
        <v>23020.2</v>
      </c>
      <c r="Y1560" s="37">
        <f t="shared" si="604"/>
        <v>0</v>
      </c>
    </row>
    <row r="1561" spans="1:41" s="36" customFormat="1" ht="79.5" customHeight="1">
      <c r="A1561" s="355">
        <v>8</v>
      </c>
      <c r="B1561" s="309" t="s">
        <v>195</v>
      </c>
      <c r="C1561" s="233" t="s">
        <v>27</v>
      </c>
      <c r="D1561" s="285"/>
      <c r="E1561" s="586">
        <v>2.94</v>
      </c>
      <c r="F1561" s="80">
        <v>10596</v>
      </c>
      <c r="G1561" s="132">
        <f t="shared" si="607"/>
        <v>31152.239999999998</v>
      </c>
      <c r="H1561" s="219"/>
      <c r="I1561" s="219"/>
      <c r="J1561" s="79"/>
      <c r="K1561" s="80"/>
      <c r="L1561" s="132"/>
      <c r="M1561" s="79"/>
      <c r="N1561" s="219"/>
      <c r="O1561" s="355">
        <f t="shared" si="608"/>
        <v>990</v>
      </c>
      <c r="P1561" s="132">
        <f t="shared" si="609"/>
        <v>2910.6</v>
      </c>
      <c r="Q1561" s="358"/>
      <c r="R1561" s="359"/>
      <c r="S1561" s="359"/>
      <c r="T1561" s="359"/>
      <c r="U1561" s="359"/>
      <c r="V1561" s="359"/>
      <c r="W1561" s="80">
        <v>9606</v>
      </c>
      <c r="X1561" s="132">
        <f t="shared" si="610"/>
        <v>28241.64</v>
      </c>
      <c r="Y1561" s="37">
        <f t="shared" si="604"/>
        <v>0</v>
      </c>
    </row>
    <row r="1562" spans="1:41" s="36" customFormat="1" ht="94.5" customHeight="1">
      <c r="A1562" s="355">
        <v>9</v>
      </c>
      <c r="B1562" s="571" t="s">
        <v>457</v>
      </c>
      <c r="C1562" s="298" t="s">
        <v>458</v>
      </c>
      <c r="D1562" s="572" t="s">
        <v>459</v>
      </c>
      <c r="E1562" s="643" t="s">
        <v>460</v>
      </c>
      <c r="F1562" s="355">
        <v>30</v>
      </c>
      <c r="G1562" s="645">
        <f t="shared" si="607"/>
        <v>25615.8</v>
      </c>
      <c r="H1562" s="290" t="s">
        <v>461</v>
      </c>
      <c r="I1562" s="333"/>
      <c r="J1562" s="572"/>
      <c r="K1562" s="646"/>
      <c r="L1562" s="645"/>
      <c r="M1562" s="647" t="s">
        <v>462</v>
      </c>
      <c r="N1562" s="648" t="s">
        <v>463</v>
      </c>
      <c r="O1562" s="715">
        <f t="shared" si="608"/>
        <v>9</v>
      </c>
      <c r="P1562" s="716">
        <f t="shared" si="609"/>
        <v>7684.74</v>
      </c>
      <c r="Q1562" s="649"/>
      <c r="R1562" s="650"/>
      <c r="S1562" s="650"/>
      <c r="T1562" s="650"/>
      <c r="U1562" s="650"/>
      <c r="V1562" s="359"/>
      <c r="W1562" s="355">
        <v>21</v>
      </c>
      <c r="X1562" s="132">
        <f t="shared" si="610"/>
        <v>17931.060000000001</v>
      </c>
      <c r="Y1562" s="37">
        <f t="shared" si="604"/>
        <v>0</v>
      </c>
    </row>
    <row r="1563" spans="1:41" s="36" customFormat="1" ht="72.75" customHeight="1">
      <c r="A1563" s="355">
        <v>10</v>
      </c>
      <c r="B1563" s="175" t="s">
        <v>464</v>
      </c>
      <c r="C1563" s="79" t="s">
        <v>465</v>
      </c>
      <c r="D1563" s="285" t="s">
        <v>466</v>
      </c>
      <c r="E1563" s="307" t="s">
        <v>467</v>
      </c>
      <c r="F1563" s="355">
        <v>87</v>
      </c>
      <c r="G1563" s="132">
        <f t="shared" si="607"/>
        <v>13732.949999999999</v>
      </c>
      <c r="H1563" s="219" t="s">
        <v>468</v>
      </c>
      <c r="I1563" s="235"/>
      <c r="J1563" s="285"/>
      <c r="K1563" s="237"/>
      <c r="L1563" s="132"/>
      <c r="M1563" s="356" t="s">
        <v>469</v>
      </c>
      <c r="N1563" s="357" t="s">
        <v>470</v>
      </c>
      <c r="O1563" s="112">
        <f t="shared" si="608"/>
        <v>0</v>
      </c>
      <c r="P1563" s="113">
        <f t="shared" si="609"/>
        <v>0</v>
      </c>
      <c r="Q1563" s="358"/>
      <c r="R1563" s="359"/>
      <c r="S1563" s="359"/>
      <c r="T1563" s="359"/>
      <c r="U1563" s="359"/>
      <c r="V1563" s="359"/>
      <c r="W1563" s="355">
        <v>87</v>
      </c>
      <c r="X1563" s="113">
        <f t="shared" si="610"/>
        <v>13732.949999999999</v>
      </c>
      <c r="Y1563" s="37">
        <f t="shared" si="604"/>
        <v>0</v>
      </c>
    </row>
    <row r="1564" spans="1:41" s="36" customFormat="1" ht="52.5" customHeight="1">
      <c r="A1564" s="355">
        <v>11</v>
      </c>
      <c r="B1564" s="175" t="s">
        <v>350</v>
      </c>
      <c r="C1564" s="79" t="s">
        <v>103</v>
      </c>
      <c r="D1564" s="723" t="s">
        <v>1219</v>
      </c>
      <c r="E1564" s="307">
        <v>55.64</v>
      </c>
      <c r="F1564" s="355">
        <v>900</v>
      </c>
      <c r="G1564" s="132">
        <f t="shared" si="607"/>
        <v>50076</v>
      </c>
      <c r="H1564" s="219">
        <v>44621</v>
      </c>
      <c r="I1564" s="219"/>
      <c r="J1564" s="79"/>
      <c r="K1564" s="80"/>
      <c r="L1564" s="132"/>
      <c r="M1564" s="356">
        <v>1428</v>
      </c>
      <c r="N1564" s="357">
        <v>44183</v>
      </c>
      <c r="O1564" s="355">
        <f t="shared" si="608"/>
        <v>0</v>
      </c>
      <c r="P1564" s="132">
        <f t="shared" si="609"/>
        <v>0</v>
      </c>
      <c r="Q1564" s="358"/>
      <c r="R1564" s="359"/>
      <c r="S1564" s="359"/>
      <c r="T1564" s="359"/>
      <c r="U1564" s="359"/>
      <c r="V1564" s="359"/>
      <c r="W1564" s="355">
        <v>900</v>
      </c>
      <c r="X1564" s="593">
        <f t="shared" si="610"/>
        <v>50076</v>
      </c>
      <c r="Y1564" s="37">
        <f t="shared" si="604"/>
        <v>0</v>
      </c>
    </row>
    <row r="1565" spans="1:41" s="30" customFormat="1" ht="27" customHeight="1">
      <c r="A1565" s="355">
        <v>12</v>
      </c>
      <c r="B1565" s="175" t="s">
        <v>350</v>
      </c>
      <c r="C1565" s="79" t="s">
        <v>103</v>
      </c>
      <c r="D1565" s="723" t="s">
        <v>1219</v>
      </c>
      <c r="E1565" s="307">
        <v>42.5</v>
      </c>
      <c r="F1565" s="355">
        <v>4005</v>
      </c>
      <c r="G1565" s="132">
        <f t="shared" si="607"/>
        <v>170212.5</v>
      </c>
      <c r="H1565" s="219">
        <v>44621</v>
      </c>
      <c r="I1565" s="219"/>
      <c r="J1565" s="79"/>
      <c r="K1565" s="80"/>
      <c r="L1565" s="132"/>
      <c r="M1565" s="356">
        <v>1004</v>
      </c>
      <c r="N1565" s="357">
        <v>44098</v>
      </c>
      <c r="O1565" s="355">
        <f t="shared" si="608"/>
        <v>930</v>
      </c>
      <c r="P1565" s="132">
        <f t="shared" si="609"/>
        <v>39525</v>
      </c>
      <c r="Q1565" s="358"/>
      <c r="R1565" s="359"/>
      <c r="S1565" s="359"/>
      <c r="T1565" s="359"/>
      <c r="U1565" s="359"/>
      <c r="V1565" s="359"/>
      <c r="W1565" s="355">
        <v>3075</v>
      </c>
      <c r="X1565" s="593">
        <f t="shared" si="610"/>
        <v>130687.5</v>
      </c>
      <c r="Y1565" s="37">
        <f t="shared" si="604"/>
        <v>0</v>
      </c>
    </row>
    <row r="1566" spans="1:41" s="47" customFormat="1" ht="34.5" customHeight="1">
      <c r="A1566" s="573"/>
      <c r="B1566" s="167" t="s">
        <v>33</v>
      </c>
      <c r="C1566" s="573"/>
      <c r="D1566" s="573"/>
      <c r="E1566" s="581"/>
      <c r="F1566" s="573"/>
      <c r="G1566" s="581">
        <f>SUM(G1554:G1565)</f>
        <v>349678.20999999996</v>
      </c>
      <c r="H1566" s="582"/>
      <c r="I1566" s="582"/>
      <c r="J1566" s="573"/>
      <c r="K1566" s="583"/>
      <c r="L1566" s="581">
        <f>SUM(L1554:L1565)</f>
        <v>0</v>
      </c>
      <c r="M1566" s="359"/>
      <c r="N1566" s="582"/>
      <c r="O1566" s="573"/>
      <c r="P1566" s="581">
        <f>SUM(P1554:P1565)</f>
        <v>59416.89</v>
      </c>
      <c r="Q1566" s="358"/>
      <c r="R1566" s="359"/>
      <c r="S1566" s="359"/>
      <c r="T1566" s="359"/>
      <c r="U1566" s="359"/>
      <c r="V1566" s="359"/>
      <c r="W1566" s="573"/>
      <c r="X1566" s="581">
        <f>SUM(X1554:X1565)</f>
        <v>290261.32</v>
      </c>
      <c r="Y1566" s="37">
        <f t="shared" si="604"/>
        <v>0</v>
      </c>
      <c r="Z1566" s="62"/>
      <c r="AA1566" s="62"/>
      <c r="AB1566" s="62"/>
      <c r="AC1566" s="62"/>
      <c r="AD1566" s="62"/>
      <c r="AE1566" s="62"/>
      <c r="AF1566" s="62"/>
      <c r="AG1566" s="62"/>
      <c r="AH1566" s="62"/>
      <c r="AI1566" s="62"/>
      <c r="AJ1566" s="62"/>
      <c r="AK1566" s="62"/>
      <c r="AL1566" s="62"/>
      <c r="AM1566" s="62"/>
      <c r="AN1566" s="62"/>
      <c r="AO1566" s="62"/>
    </row>
    <row r="1567" spans="1:41" s="60" customFormat="1" ht="37.5" customHeight="1">
      <c r="A1567" s="726" t="s">
        <v>191</v>
      </c>
      <c r="B1567" s="727"/>
      <c r="C1567" s="727"/>
      <c r="D1567" s="727"/>
      <c r="E1567" s="727"/>
      <c r="F1567" s="727"/>
      <c r="G1567" s="727"/>
      <c r="H1567" s="727"/>
      <c r="I1567" s="727"/>
      <c r="J1567" s="727"/>
      <c r="K1567" s="727"/>
      <c r="L1567" s="727"/>
      <c r="M1567" s="727"/>
      <c r="N1567" s="727"/>
      <c r="O1567" s="727"/>
      <c r="P1567" s="727"/>
      <c r="Q1567" s="727"/>
      <c r="R1567" s="727"/>
      <c r="S1567" s="727"/>
      <c r="T1567" s="727"/>
      <c r="U1567" s="727"/>
      <c r="V1567" s="727"/>
      <c r="W1567" s="727"/>
      <c r="X1567" s="728"/>
      <c r="Y1567" s="37">
        <f t="shared" si="604"/>
        <v>0</v>
      </c>
      <c r="Z1567" s="46"/>
      <c r="AA1567" s="46"/>
      <c r="AB1567" s="46"/>
      <c r="AC1567" s="46"/>
      <c r="AD1567" s="46"/>
      <c r="AE1567" s="46"/>
      <c r="AF1567" s="46"/>
      <c r="AG1567" s="46"/>
      <c r="AH1567" s="46"/>
      <c r="AI1567" s="46"/>
      <c r="AJ1567" s="46"/>
      <c r="AK1567" s="46"/>
      <c r="AL1567" s="46"/>
      <c r="AM1567" s="46"/>
      <c r="AN1567" s="46"/>
      <c r="AO1567" s="46"/>
    </row>
    <row r="1568" spans="1:41" s="60" customFormat="1" ht="93" customHeight="1">
      <c r="A1568" s="79">
        <v>1</v>
      </c>
      <c r="B1568" s="281" t="s">
        <v>350</v>
      </c>
      <c r="C1568" s="79" t="s">
        <v>1012</v>
      </c>
      <c r="D1568" s="285" t="s">
        <v>1219</v>
      </c>
      <c r="E1568" s="81">
        <v>55.64</v>
      </c>
      <c r="F1568" s="80">
        <v>60</v>
      </c>
      <c r="G1568" s="132">
        <f>F1568*E1568</f>
        <v>3338.4</v>
      </c>
      <c r="H1568" s="219" t="s">
        <v>468</v>
      </c>
      <c r="I1568" s="219"/>
      <c r="J1568" s="233"/>
      <c r="K1568" s="233"/>
      <c r="L1568" s="81"/>
      <c r="M1568" s="79"/>
      <c r="N1568" s="577"/>
      <c r="O1568" s="80">
        <f>F1568+K1568-W1568</f>
        <v>15</v>
      </c>
      <c r="P1568" s="81">
        <f>O1568*E1568</f>
        <v>834.6</v>
      </c>
      <c r="Q1568" s="79"/>
      <c r="R1568" s="79"/>
      <c r="S1568" s="79"/>
      <c r="T1568" s="79"/>
      <c r="U1568" s="79"/>
      <c r="V1568" s="79"/>
      <c r="W1568" s="80">
        <v>45</v>
      </c>
      <c r="X1568" s="82">
        <f>W1568*E1568</f>
        <v>2503.8000000000002</v>
      </c>
      <c r="Y1568" s="37">
        <f t="shared" si="604"/>
        <v>0</v>
      </c>
      <c r="Z1568" s="46"/>
      <c r="AA1568" s="46"/>
      <c r="AB1568" s="46"/>
      <c r="AC1568" s="46"/>
      <c r="AD1568" s="46"/>
      <c r="AE1568" s="46"/>
      <c r="AF1568" s="46"/>
      <c r="AG1568" s="46"/>
      <c r="AH1568" s="46"/>
      <c r="AI1568" s="46"/>
      <c r="AJ1568" s="46"/>
      <c r="AK1568" s="46"/>
      <c r="AL1568" s="46"/>
      <c r="AM1568" s="46"/>
      <c r="AN1568" s="46"/>
      <c r="AO1568" s="46"/>
    </row>
    <row r="1569" spans="1:41" s="60" customFormat="1" ht="87" customHeight="1">
      <c r="A1569" s="204">
        <v>2</v>
      </c>
      <c r="B1569" s="175" t="s">
        <v>464</v>
      </c>
      <c r="C1569" s="204" t="s">
        <v>530</v>
      </c>
      <c r="D1569" s="285" t="s">
        <v>466</v>
      </c>
      <c r="E1569" s="202">
        <v>157.85</v>
      </c>
      <c r="F1569" s="725">
        <v>110</v>
      </c>
      <c r="G1569" s="132">
        <f>F1569*E1569</f>
        <v>17363.5</v>
      </c>
      <c r="H1569" s="219">
        <v>44621</v>
      </c>
      <c r="I1569" s="201"/>
      <c r="J1569" s="289"/>
      <c r="K1569" s="289"/>
      <c r="L1569" s="202"/>
      <c r="M1569" s="204"/>
      <c r="N1569" s="246"/>
      <c r="O1569" s="80">
        <f>F1569+K1569-W1569</f>
        <v>0</v>
      </c>
      <c r="P1569" s="81">
        <f>O1569*E1569</f>
        <v>0</v>
      </c>
      <c r="Q1569" s="204"/>
      <c r="R1569" s="204"/>
      <c r="S1569" s="204"/>
      <c r="T1569" s="204"/>
      <c r="U1569" s="204"/>
      <c r="V1569" s="204"/>
      <c r="W1569" s="725">
        <v>110</v>
      </c>
      <c r="X1569" s="82">
        <f>W1569*E1569</f>
        <v>17363.5</v>
      </c>
      <c r="Y1569" s="37">
        <f t="shared" si="604"/>
        <v>0</v>
      </c>
      <c r="Z1569" s="46"/>
      <c r="AA1569" s="46"/>
      <c r="AB1569" s="46"/>
      <c r="AC1569" s="46"/>
      <c r="AD1569" s="46"/>
      <c r="AE1569" s="46"/>
      <c r="AF1569" s="46"/>
      <c r="AG1569" s="46"/>
      <c r="AH1569" s="46"/>
      <c r="AI1569" s="46"/>
      <c r="AJ1569" s="46"/>
      <c r="AK1569" s="46"/>
      <c r="AL1569" s="46"/>
      <c r="AM1569" s="46"/>
      <c r="AN1569" s="46"/>
      <c r="AO1569" s="46"/>
    </row>
    <row r="1570" spans="1:41" s="60" customFormat="1" ht="21" customHeight="1">
      <c r="A1570" s="79">
        <v>3</v>
      </c>
      <c r="B1570" s="309" t="s">
        <v>195</v>
      </c>
      <c r="C1570" s="204" t="s">
        <v>27</v>
      </c>
      <c r="D1570" s="204"/>
      <c r="E1570" s="202">
        <v>2.7</v>
      </c>
      <c r="F1570" s="200">
        <v>4798</v>
      </c>
      <c r="G1570" s="132">
        <f>F1570*E1570</f>
        <v>12954.6</v>
      </c>
      <c r="H1570" s="246"/>
      <c r="I1570" s="201"/>
      <c r="J1570" s="289"/>
      <c r="K1570" s="289"/>
      <c r="L1570" s="202"/>
      <c r="M1570" s="204"/>
      <c r="N1570" s="246"/>
      <c r="O1570" s="80">
        <f>F1570+K1570-W1570</f>
        <v>685</v>
      </c>
      <c r="P1570" s="81">
        <f>O1570*E1570</f>
        <v>1849.5000000000002</v>
      </c>
      <c r="Q1570" s="204"/>
      <c r="R1570" s="204"/>
      <c r="S1570" s="204"/>
      <c r="T1570" s="204"/>
      <c r="U1570" s="204"/>
      <c r="V1570" s="204"/>
      <c r="W1570" s="200">
        <v>4113</v>
      </c>
      <c r="X1570" s="82">
        <f>W1570*E1570</f>
        <v>11105.1</v>
      </c>
      <c r="Y1570" s="37">
        <f t="shared" si="604"/>
        <v>0</v>
      </c>
      <c r="Z1570" s="46"/>
      <c r="AA1570" s="46"/>
      <c r="AB1570" s="46"/>
      <c r="AC1570" s="46"/>
      <c r="AD1570" s="46"/>
      <c r="AE1570" s="46"/>
      <c r="AF1570" s="46"/>
      <c r="AG1570" s="46"/>
      <c r="AH1570" s="46"/>
      <c r="AI1570" s="46"/>
      <c r="AJ1570" s="46"/>
      <c r="AK1570" s="46"/>
      <c r="AL1570" s="46"/>
      <c r="AM1570" s="46"/>
      <c r="AN1570" s="46"/>
      <c r="AO1570" s="46"/>
    </row>
    <row r="1571" spans="1:41" s="47" customFormat="1" ht="19.5" customHeight="1">
      <c r="A1571" s="204">
        <v>4</v>
      </c>
      <c r="B1571" s="288" t="s">
        <v>1013</v>
      </c>
      <c r="C1571" s="204" t="s">
        <v>27</v>
      </c>
      <c r="D1571" s="204"/>
      <c r="E1571" s="202">
        <v>5.44</v>
      </c>
      <c r="F1571" s="200">
        <v>3160</v>
      </c>
      <c r="G1571" s="132">
        <f>F1571*E1571</f>
        <v>17190.400000000001</v>
      </c>
      <c r="H1571" s="246"/>
      <c r="I1571" s="201"/>
      <c r="J1571" s="289"/>
      <c r="K1571" s="289"/>
      <c r="L1571" s="202"/>
      <c r="M1571" s="204"/>
      <c r="N1571" s="246"/>
      <c r="O1571" s="80">
        <f>F1571+K1571-W1571</f>
        <v>180</v>
      </c>
      <c r="P1571" s="81">
        <f>O1571*E1571</f>
        <v>979.2</v>
      </c>
      <c r="Q1571" s="204"/>
      <c r="R1571" s="204"/>
      <c r="S1571" s="204"/>
      <c r="T1571" s="204"/>
      <c r="U1571" s="204"/>
      <c r="V1571" s="204"/>
      <c r="W1571" s="200">
        <v>2980</v>
      </c>
      <c r="X1571" s="82">
        <f>W1571*E1571</f>
        <v>16211.2</v>
      </c>
      <c r="Y1571" s="37">
        <f t="shared" si="604"/>
        <v>0</v>
      </c>
      <c r="Z1571" s="62"/>
      <c r="AA1571" s="62"/>
      <c r="AB1571" s="62"/>
      <c r="AC1571" s="62"/>
      <c r="AD1571" s="62"/>
      <c r="AE1571" s="62"/>
      <c r="AF1571" s="62"/>
      <c r="AG1571" s="62"/>
      <c r="AH1571" s="62"/>
      <c r="AI1571" s="62"/>
      <c r="AJ1571" s="62"/>
      <c r="AK1571" s="62"/>
      <c r="AL1571" s="62"/>
      <c r="AM1571" s="62"/>
      <c r="AN1571" s="62"/>
      <c r="AO1571" s="62"/>
    </row>
    <row r="1572" spans="1:41" s="47" customFormat="1" ht="26.25" customHeight="1">
      <c r="A1572" s="18"/>
      <c r="B1572" s="167" t="s">
        <v>33</v>
      </c>
      <c r="C1572" s="138"/>
      <c r="D1572" s="168"/>
      <c r="E1572" s="168"/>
      <c r="F1572" s="141"/>
      <c r="G1572" s="168">
        <f>SUM(G1568:G1571)</f>
        <v>50846.9</v>
      </c>
      <c r="H1572" s="301"/>
      <c r="I1572" s="170"/>
      <c r="J1572" s="301"/>
      <c r="K1572" s="141"/>
      <c r="L1572" s="168">
        <f>SUM(L1568:L1571)</f>
        <v>0</v>
      </c>
      <c r="M1572" s="301"/>
      <c r="N1572" s="170"/>
      <c r="O1572" s="141"/>
      <c r="P1572" s="168">
        <f>SUM(P1568:P1571)</f>
        <v>3663.3</v>
      </c>
      <c r="Q1572" s="302"/>
      <c r="R1572" s="18"/>
      <c r="S1572" s="18"/>
      <c r="T1572" s="18"/>
      <c r="U1572" s="141"/>
      <c r="V1572" s="18"/>
      <c r="W1572" s="141"/>
      <c r="X1572" s="168">
        <f>SUM(X1568:X1571)</f>
        <v>47183.600000000006</v>
      </c>
      <c r="Y1572" s="37">
        <f t="shared" si="604"/>
        <v>0</v>
      </c>
      <c r="Z1572" s="62"/>
      <c r="AA1572" s="62"/>
      <c r="AB1572" s="62"/>
      <c r="AC1572" s="62"/>
      <c r="AD1572" s="62"/>
      <c r="AE1572" s="62"/>
      <c r="AF1572" s="62"/>
      <c r="AG1572" s="62"/>
      <c r="AH1572" s="62"/>
      <c r="AI1572" s="62"/>
      <c r="AJ1572" s="62"/>
      <c r="AK1572" s="62"/>
      <c r="AL1572" s="62"/>
      <c r="AM1572" s="62"/>
      <c r="AN1572" s="62"/>
      <c r="AO1572" s="62"/>
    </row>
    <row r="1573" spans="1:41" s="60" customFormat="1" ht="33.75" customHeight="1">
      <c r="A1573" s="726" t="s">
        <v>471</v>
      </c>
      <c r="B1573" s="727"/>
      <c r="C1573" s="727"/>
      <c r="D1573" s="727"/>
      <c r="E1573" s="727"/>
      <c r="F1573" s="727"/>
      <c r="G1573" s="727"/>
      <c r="H1573" s="727"/>
      <c r="I1573" s="727"/>
      <c r="J1573" s="727"/>
      <c r="K1573" s="727"/>
      <c r="L1573" s="727"/>
      <c r="M1573" s="727"/>
      <c r="N1573" s="727"/>
      <c r="O1573" s="727"/>
      <c r="P1573" s="727"/>
      <c r="Q1573" s="727"/>
      <c r="R1573" s="727"/>
      <c r="S1573" s="727"/>
      <c r="T1573" s="727"/>
      <c r="U1573" s="727"/>
      <c r="V1573" s="727"/>
      <c r="W1573" s="727"/>
      <c r="X1573" s="728"/>
      <c r="Y1573" s="37">
        <f t="shared" si="604"/>
        <v>0</v>
      </c>
      <c r="Z1573" s="46"/>
      <c r="AA1573" s="46"/>
      <c r="AB1573" s="46"/>
      <c r="AC1573" s="46"/>
      <c r="AD1573" s="46"/>
      <c r="AE1573" s="46"/>
      <c r="AF1573" s="46"/>
      <c r="AG1573" s="46"/>
      <c r="AH1573" s="46"/>
      <c r="AI1573" s="46"/>
      <c r="AJ1573" s="46"/>
      <c r="AK1573" s="46"/>
      <c r="AL1573" s="46"/>
      <c r="AM1573" s="46"/>
      <c r="AN1573" s="46"/>
      <c r="AO1573" s="46"/>
    </row>
    <row r="1574" spans="1:41" s="60" customFormat="1" ht="51" customHeight="1">
      <c r="A1574" s="284">
        <v>1</v>
      </c>
      <c r="B1574" s="281" t="s">
        <v>350</v>
      </c>
      <c r="C1574" s="360" t="s">
        <v>103</v>
      </c>
      <c r="D1574" s="285" t="s">
        <v>1219</v>
      </c>
      <c r="E1574" s="361">
        <v>55.64</v>
      </c>
      <c r="F1574" s="355">
        <v>30</v>
      </c>
      <c r="G1574" s="132">
        <f>F1574*E1574</f>
        <v>1669.2</v>
      </c>
      <c r="H1574" s="219">
        <v>44621</v>
      </c>
      <c r="I1574" s="595"/>
      <c r="J1574" s="360"/>
      <c r="K1574" s="596"/>
      <c r="L1574" s="132"/>
      <c r="M1574" s="356"/>
      <c r="N1574" s="357"/>
      <c r="O1574" s="355">
        <f>F1574+K1574-W1574</f>
        <v>0</v>
      </c>
      <c r="P1574" s="132">
        <f>O1574*E1574</f>
        <v>0</v>
      </c>
      <c r="Q1574" s="358"/>
      <c r="R1574" s="359"/>
      <c r="S1574" s="359"/>
      <c r="T1574" s="359"/>
      <c r="U1574" s="359"/>
      <c r="V1574" s="359"/>
      <c r="W1574" s="355">
        <v>30</v>
      </c>
      <c r="X1574" s="593">
        <f>W1574*E1574</f>
        <v>1669.2</v>
      </c>
      <c r="Y1574" s="37">
        <f t="shared" si="604"/>
        <v>0</v>
      </c>
      <c r="Z1574" s="46"/>
      <c r="AA1574" s="46"/>
      <c r="AB1574" s="46"/>
      <c r="AC1574" s="46"/>
      <c r="AD1574" s="46"/>
      <c r="AE1574" s="46"/>
      <c r="AF1574" s="46"/>
      <c r="AG1574" s="46"/>
      <c r="AH1574" s="46"/>
      <c r="AI1574" s="46"/>
      <c r="AJ1574" s="46"/>
      <c r="AK1574" s="46"/>
      <c r="AL1574" s="46"/>
      <c r="AM1574" s="46"/>
      <c r="AN1574" s="46"/>
      <c r="AO1574" s="46"/>
    </row>
    <row r="1575" spans="1:41" s="19" customFormat="1" ht="40.5" customHeight="1">
      <c r="A1575" s="284">
        <v>2</v>
      </c>
      <c r="B1575" s="281" t="s">
        <v>350</v>
      </c>
      <c r="C1575" s="360" t="s">
        <v>103</v>
      </c>
      <c r="D1575" s="285" t="s">
        <v>1219</v>
      </c>
      <c r="E1575" s="361">
        <v>42.5</v>
      </c>
      <c r="F1575" s="355">
        <v>30</v>
      </c>
      <c r="G1575" s="132">
        <f>F1575*E1575</f>
        <v>1275</v>
      </c>
      <c r="H1575" s="219">
        <v>44621</v>
      </c>
      <c r="I1575" s="595"/>
      <c r="J1575" s="360"/>
      <c r="K1575" s="596"/>
      <c r="L1575" s="132"/>
      <c r="M1575" s="356"/>
      <c r="N1575" s="357"/>
      <c r="O1575" s="355">
        <f>F1575+K1575-W1575</f>
        <v>0</v>
      </c>
      <c r="P1575" s="132">
        <f>O1575*E1575</f>
        <v>0</v>
      </c>
      <c r="Q1575" s="358"/>
      <c r="R1575" s="359"/>
      <c r="S1575" s="359"/>
      <c r="T1575" s="359"/>
      <c r="U1575" s="359"/>
      <c r="V1575" s="359"/>
      <c r="W1575" s="355">
        <v>30</v>
      </c>
      <c r="X1575" s="593">
        <f>W1575*E1575</f>
        <v>1275</v>
      </c>
      <c r="Y1575" s="37">
        <f t="shared" si="604"/>
        <v>0</v>
      </c>
      <c r="Z1575" s="20"/>
      <c r="AA1575" s="20"/>
      <c r="AB1575" s="20"/>
      <c r="AC1575" s="20"/>
      <c r="AD1575" s="20"/>
      <c r="AE1575" s="20"/>
      <c r="AF1575" s="20"/>
      <c r="AG1575" s="20"/>
      <c r="AH1575" s="20"/>
      <c r="AI1575" s="20"/>
      <c r="AJ1575" s="20"/>
      <c r="AK1575" s="20"/>
      <c r="AL1575" s="20"/>
      <c r="AM1575" s="20"/>
      <c r="AN1575" s="20"/>
      <c r="AO1575" s="20"/>
    </row>
    <row r="1576" spans="1:41" s="29" customFormat="1" ht="33.75" customHeight="1">
      <c r="A1576" s="18"/>
      <c r="B1576" s="167" t="s">
        <v>33</v>
      </c>
      <c r="C1576" s="138"/>
      <c r="D1576" s="168"/>
      <c r="E1576" s="168"/>
      <c r="F1576" s="141"/>
      <c r="G1576" s="168">
        <f>SUM(G1574:G1575)</f>
        <v>2944.2</v>
      </c>
      <c r="H1576" s="301"/>
      <c r="I1576" s="170"/>
      <c r="J1576" s="301"/>
      <c r="K1576" s="141"/>
      <c r="L1576" s="168">
        <f>SUM(L1574:L1575)</f>
        <v>0</v>
      </c>
      <c r="M1576" s="301"/>
      <c r="N1576" s="170"/>
      <c r="O1576" s="141"/>
      <c r="P1576" s="168">
        <f>SUM(P1574:P1575)</f>
        <v>0</v>
      </c>
      <c r="Q1576" s="302"/>
      <c r="R1576" s="18"/>
      <c r="S1576" s="18"/>
      <c r="T1576" s="18"/>
      <c r="U1576" s="141"/>
      <c r="V1576" s="18"/>
      <c r="W1576" s="141"/>
      <c r="X1576" s="168">
        <f>SUM(X1574:X1575)</f>
        <v>2944.2</v>
      </c>
      <c r="Y1576" s="37">
        <f>G1577+L1577-P1577-V1577</f>
        <v>538587645.66382527</v>
      </c>
    </row>
    <row r="1577" spans="1:41" ht="21" customHeight="1">
      <c r="A1577" s="18"/>
      <c r="B1577" s="167" t="s">
        <v>33</v>
      </c>
      <c r="C1577" s="18"/>
      <c r="D1577" s="18"/>
      <c r="E1577" s="18"/>
      <c r="F1577" s="141"/>
      <c r="G1577" s="168">
        <f>G1576+G1572+G1566+G1552+G1543+G1530+G1520+G1510+G1500+G1493+G1479+G1471+G1464+G1454+G1437+G1423+G1418+G1410+G1403+G1389+G1375+G1369+G1356+G1342+G1326+G1316+G1303+G1294+G1291+G1281+G1266+G1256+G1246+G1236+G1228+G1217+G1205+G1199+G1195+G1178+G1165+G1152+G1142+G1134+G1123+G828+G786+G751+G748+G745+G742+G733+G725+G722+G719+G528+G515+G510+G505+G490+G486+G462+G381+G333+G313+G301+G285+G252+G224+G212+G149+G145+G139+G131+G124+G115+G107+G102+G99+G96+G76+G70+G67+G73+G1181</f>
        <v>657526576.1419028</v>
      </c>
      <c r="H1577" s="170"/>
      <c r="I1577" s="170"/>
      <c r="J1577" s="218"/>
      <c r="K1577" s="141"/>
      <c r="L1577" s="168">
        <f>L1576+L1572+L1566+L1552+L1543+L1530+L1520+L1510+L1500+L1493+L1479+L1471+L1464+L1454+L1437+L1423+L1418+L1410+L1403+L1389+L1375+L1369+L1356+L1342+L1326+L1316+L1303+L1294+L1291+L1281+L1266+L1256+L1246+L1236+L1228+L1217+L1205+L1199+L1195+L1178+L1165+L1152+L1142+L1134+L1123+L828+L786+L751+L748+L745+L742+L733+L725+L722+L719+L528+L515+L510+L505+L490+L486+L462+L381+L333+L313+L301+L285+L252+L224+L212+L149+L145+L139+L131+L124+L115+L107+L102+L99+L96+L76+L70+L67+L73+L1181</f>
        <v>22887002.139999997</v>
      </c>
      <c r="M1577" s="18"/>
      <c r="N1577" s="170"/>
      <c r="O1577" s="141"/>
      <c r="P1577" s="168">
        <f>P1576+P1572+P1566+P1552+P1543+P1530+P1520+P1510+P1500+P1493+P1479+P1471+P1464+P1454+P1437+P1423+P1418+P1410+P1403+P1389+P1375+P1369+P1356+P1342+P1326+P1316+P1303+P1294+P1291+P1281+P1266+P1256+P1246+P1236+P1228+P1217+P1205+P1199+P1195+P1178+P1165+P1152+P1142+P1134+P1123+P828+P786+P751+P748+P745+P742+P733+P725+P722+P719+P528+P515+P510+P505+P490+P486+P462+P381+P333+P313+P301+P285+P252+P224+P212+P149+P145+P139+P131+P124+P115+P107+P102+P99+P96+P76+P70+P67+P73+P1181</f>
        <v>141735506.01807749</v>
      </c>
      <c r="Q1577" s="18"/>
      <c r="R1577" s="18"/>
      <c r="S1577" s="18"/>
      <c r="T1577" s="18"/>
      <c r="U1577" s="141"/>
      <c r="V1577" s="168">
        <f>V1134+V528+V285</f>
        <v>90426.6</v>
      </c>
      <c r="W1577" s="141"/>
      <c r="X1577" s="168">
        <f>X1576+X1572+X1566+X1552+X1543+X1530+X1520+X1510+X1500+X1493+X1479+X1471+X1464+X1454+X1437+X1423+X1418+X1410+X1403+X1389+X1375+X1369+X1356+X1342+X1326+X1316+X1303+X1294+X1291+X1281+X1266+X1256+X1246+X1236+X1228+X1217+X1205+X1199+X1195+X1178+X1165+X1152+X1142+X1134+X1123+X828+X786+X751+X748+X745+X742+X733+X725+X722+X719+X528+X515+X510+X505+X490+X486+X462+X381+X333+X313+X301+X285+X252+X224+X212+X149+X145+X139+X131+X124+X115+X107+X102+X99+X96+X76+X70+X67+X73+X1181</f>
        <v>538587645.66382575</v>
      </c>
      <c r="Y1577" s="5"/>
    </row>
    <row r="1578" spans="1:41" ht="21" customHeight="1">
      <c r="A1578" s="20"/>
      <c r="B1578" s="28"/>
      <c r="C1578" s="20"/>
      <c r="D1578" s="20"/>
      <c r="E1578" s="20"/>
      <c r="F1578" s="31"/>
      <c r="G1578" s="21"/>
      <c r="H1578" s="32"/>
      <c r="I1578" s="32"/>
      <c r="J1578" s="33"/>
      <c r="K1578" s="31"/>
      <c r="L1578" s="21"/>
      <c r="M1578" s="20"/>
      <c r="N1578" s="32"/>
      <c r="O1578" s="31"/>
      <c r="P1578" s="21"/>
      <c r="Q1578" s="20"/>
      <c r="R1578" s="20"/>
      <c r="S1578" s="20"/>
      <c r="T1578" s="20"/>
      <c r="U1578" s="31"/>
      <c r="V1578" s="20"/>
      <c r="W1578" s="31"/>
      <c r="X1578" s="17"/>
      <c r="Y1578" s="5"/>
    </row>
    <row r="1579" spans="1:41">
      <c r="A1579" s="20"/>
      <c r="B1579" s="28"/>
      <c r="C1579" s="20"/>
      <c r="D1579" s="20"/>
      <c r="E1579" s="20"/>
      <c r="F1579" s="31"/>
      <c r="G1579" s="21"/>
      <c r="H1579" s="32"/>
      <c r="I1579" s="32"/>
      <c r="J1579" s="33"/>
      <c r="K1579" s="31"/>
      <c r="L1579" s="21"/>
      <c r="M1579" s="20"/>
      <c r="N1579" s="32"/>
      <c r="O1579" s="31"/>
      <c r="P1579" s="21"/>
      <c r="Q1579" s="20"/>
      <c r="R1579" s="20"/>
      <c r="S1579" s="20"/>
      <c r="T1579" s="20"/>
      <c r="U1579" s="31"/>
      <c r="V1579" s="20"/>
      <c r="W1579" s="31"/>
      <c r="X1579" s="17"/>
      <c r="Y1579" s="5"/>
    </row>
    <row r="1580" spans="1:41" s="48" customFormat="1" ht="18.75">
      <c r="A1580" s="20"/>
      <c r="B1580" s="28"/>
      <c r="C1580" s="20"/>
      <c r="D1580" s="20"/>
      <c r="E1580" s="20"/>
      <c r="F1580" s="31"/>
      <c r="G1580" s="21"/>
      <c r="H1580" s="32"/>
      <c r="I1580" s="32"/>
      <c r="J1580" s="33"/>
      <c r="K1580" s="31"/>
      <c r="L1580" s="21"/>
      <c r="M1580" s="20"/>
      <c r="N1580" s="32"/>
      <c r="O1580" s="31"/>
      <c r="P1580" s="21"/>
      <c r="Q1580" s="20"/>
      <c r="R1580" s="20"/>
      <c r="S1580" s="20"/>
      <c r="T1580" s="20"/>
      <c r="U1580" s="31"/>
      <c r="V1580" s="20"/>
      <c r="W1580" s="31"/>
      <c r="X1580" s="34"/>
    </row>
    <row r="1581" spans="1:41" ht="18.75">
      <c r="A1581" s="54"/>
      <c r="B1581" s="763" t="s">
        <v>192</v>
      </c>
      <c r="C1581" s="763"/>
      <c r="D1581" s="763"/>
      <c r="E1581" s="763"/>
      <c r="F1581" s="52"/>
      <c r="G1581" s="61"/>
      <c r="H1581" s="55"/>
      <c r="I1581" s="55"/>
      <c r="J1581" s="764" t="s">
        <v>193</v>
      </c>
      <c r="K1581" s="764"/>
      <c r="L1581" s="764"/>
      <c r="M1581" s="764"/>
      <c r="N1581" s="56"/>
      <c r="O1581" s="52"/>
      <c r="P1581" s="57"/>
      <c r="Q1581" s="57"/>
      <c r="R1581" s="57"/>
      <c r="S1581" s="57"/>
      <c r="T1581" s="57"/>
      <c r="U1581" s="52"/>
      <c r="V1581" s="57"/>
      <c r="W1581" s="52"/>
      <c r="X1581" s="58"/>
    </row>
    <row r="1584" spans="1:41">
      <c r="B1584" s="2"/>
      <c r="C1584" s="2"/>
      <c r="F1584" s="14"/>
      <c r="P1584" s="4"/>
      <c r="Q1584" s="4"/>
      <c r="R1584" s="4"/>
      <c r="S1584" s="4"/>
      <c r="T1584" s="4"/>
      <c r="U1584" s="14"/>
      <c r="V1584" s="4"/>
      <c r="W1584" s="14"/>
      <c r="X1584" s="15"/>
    </row>
    <row r="1585" spans="2:24">
      <c r="B1585" s="2"/>
      <c r="C1585" s="2"/>
      <c r="F1585" s="14"/>
      <c r="P1585" s="4"/>
      <c r="Q1585" s="4"/>
      <c r="R1585" s="4"/>
      <c r="S1585" s="4"/>
      <c r="T1585" s="4"/>
      <c r="U1585" s="14"/>
      <c r="V1585" s="4"/>
      <c r="W1585" s="14"/>
      <c r="X1585" s="4"/>
    </row>
    <row r="1586" spans="2:24">
      <c r="B1586" s="2"/>
      <c r="C1586" s="2"/>
      <c r="D1586" s="11"/>
      <c r="E1586" s="11"/>
      <c r="F1586" s="16"/>
      <c r="G1586" s="11"/>
      <c r="H1586" s="10"/>
      <c r="I1586" s="10"/>
      <c r="J1586" s="11"/>
      <c r="O1586" s="8"/>
      <c r="P1586" s="15"/>
      <c r="Q1586" s="3"/>
      <c r="R1586" s="3"/>
      <c r="S1586" s="3"/>
      <c r="T1586" s="3"/>
      <c r="U1586" s="3"/>
      <c r="V1586" s="3"/>
      <c r="W1586" s="16"/>
      <c r="X1586" s="17"/>
    </row>
    <row r="1587" spans="2:24">
      <c r="B1587" s="2"/>
      <c r="C1587" s="2"/>
      <c r="F1587" s="14"/>
      <c r="P1587" s="4"/>
      <c r="Q1587" s="4"/>
      <c r="R1587" s="4"/>
      <c r="S1587" s="4"/>
      <c r="T1587" s="4"/>
      <c r="U1587" s="14"/>
      <c r="V1587" s="4"/>
      <c r="W1587" s="14"/>
      <c r="X1587" s="16"/>
    </row>
    <row r="1588" spans="2:24">
      <c r="B1588" s="2"/>
      <c r="C1588" s="2"/>
      <c r="F1588" s="14"/>
      <c r="P1588" s="15"/>
      <c r="Q1588" s="4"/>
      <c r="R1588" s="4"/>
      <c r="S1588" s="4"/>
      <c r="T1588" s="4"/>
      <c r="U1588" s="14"/>
      <c r="V1588" s="4"/>
      <c r="W1588" s="14"/>
      <c r="X1588" s="16"/>
    </row>
    <row r="1589" spans="2:24">
      <c r="B1589" s="2"/>
      <c r="C1589" s="2"/>
      <c r="F1589" s="14"/>
      <c r="P1589" s="4"/>
      <c r="Q1589" s="4"/>
      <c r="R1589" s="4"/>
      <c r="S1589" s="4"/>
      <c r="T1589" s="4"/>
      <c r="U1589" s="14"/>
      <c r="V1589" s="4"/>
      <c r="W1589" s="14"/>
      <c r="X1589" s="16"/>
    </row>
    <row r="1590" spans="2:24">
      <c r="B1590" s="2"/>
      <c r="C1590" s="2"/>
      <c r="F1590" s="14"/>
      <c r="P1590" s="4"/>
      <c r="Q1590" s="4"/>
      <c r="R1590" s="4"/>
      <c r="S1590" s="4"/>
      <c r="T1590" s="4"/>
      <c r="U1590" s="14"/>
      <c r="V1590" s="4"/>
      <c r="W1590" s="14"/>
      <c r="X1590" s="16"/>
    </row>
    <row r="1591" spans="2:24">
      <c r="B1591" s="2"/>
      <c r="C1591" s="2"/>
      <c r="F1591" s="14"/>
      <c r="P1591" s="4"/>
      <c r="Q1591" s="4"/>
      <c r="R1591" s="4"/>
      <c r="S1591" s="4"/>
      <c r="T1591" s="4"/>
      <c r="U1591" s="14"/>
      <c r="V1591" s="4"/>
      <c r="W1591" s="14"/>
      <c r="X1591" s="16"/>
    </row>
    <row r="1592" spans="2:24">
      <c r="B1592" s="2"/>
      <c r="C1592" s="2"/>
      <c r="F1592" s="14"/>
      <c r="P1592" s="4"/>
      <c r="Q1592" s="4"/>
      <c r="R1592" s="4"/>
      <c r="S1592" s="4"/>
      <c r="T1592" s="4"/>
      <c r="U1592" s="14"/>
      <c r="V1592" s="4"/>
      <c r="W1592" s="14"/>
      <c r="X1592" s="16"/>
    </row>
    <row r="1593" spans="2:24">
      <c r="B1593" s="2"/>
      <c r="C1593" s="2"/>
      <c r="F1593" s="14"/>
      <c r="P1593" s="4"/>
      <c r="Q1593" s="4"/>
      <c r="R1593" s="4"/>
      <c r="S1593" s="4"/>
      <c r="T1593" s="4"/>
      <c r="U1593" s="14"/>
      <c r="V1593" s="4"/>
      <c r="W1593" s="14"/>
      <c r="X1593" s="16"/>
    </row>
    <row r="1594" spans="2:24">
      <c r="B1594" s="2"/>
      <c r="C1594" s="2"/>
      <c r="F1594" s="14"/>
      <c r="P1594" s="4"/>
      <c r="Q1594" s="4"/>
      <c r="R1594" s="4"/>
      <c r="S1594" s="4"/>
      <c r="T1594" s="4"/>
      <c r="U1594" s="14"/>
      <c r="V1594" s="4"/>
      <c r="W1594" s="14"/>
      <c r="X1594" s="16"/>
    </row>
    <row r="1595" spans="2:24">
      <c r="B1595" s="2"/>
      <c r="C1595" s="2"/>
      <c r="F1595" s="14"/>
      <c r="P1595" s="4"/>
      <c r="Q1595" s="4"/>
      <c r="R1595" s="4"/>
      <c r="S1595" s="4"/>
      <c r="T1595" s="4"/>
      <c r="U1595" s="14"/>
      <c r="V1595" s="4"/>
      <c r="W1595" s="14"/>
      <c r="X1595" s="4"/>
    </row>
    <row r="1596" spans="2:24">
      <c r="B1596" s="2"/>
      <c r="C1596" s="2"/>
      <c r="F1596" s="14"/>
      <c r="P1596" s="4"/>
      <c r="Q1596" s="4"/>
      <c r="R1596" s="4"/>
      <c r="S1596" s="4"/>
      <c r="T1596" s="4"/>
      <c r="U1596" s="14"/>
      <c r="V1596" s="4"/>
      <c r="W1596" s="14"/>
      <c r="X1596" s="4"/>
    </row>
    <row r="1597" spans="2:24">
      <c r="B1597" s="2"/>
      <c r="C1597" s="2"/>
      <c r="F1597" s="14"/>
      <c r="P1597" s="4"/>
      <c r="Q1597" s="4"/>
      <c r="R1597" s="4"/>
      <c r="S1597" s="4"/>
      <c r="T1597" s="4"/>
      <c r="U1597" s="14"/>
      <c r="V1597" s="4"/>
      <c r="W1597" s="14"/>
      <c r="X1597" s="4"/>
    </row>
  </sheetData>
  <sortState ref="A1134:AO1150">
    <sortCondition ref="B1134:B1150"/>
  </sortState>
  <mergeCells count="118">
    <mergeCell ref="A1511:X1511"/>
    <mergeCell ref="A1531:X1531"/>
    <mergeCell ref="A1146:X1146"/>
    <mergeCell ref="A1370:X1370"/>
    <mergeCell ref="A1521:X1521"/>
    <mergeCell ref="A1455:X1455"/>
    <mergeCell ref="A1438:X1438"/>
    <mergeCell ref="A1419:X1419"/>
    <mergeCell ref="A1424:X1424"/>
    <mergeCell ref="A1196:X1196"/>
    <mergeCell ref="A1183:X1183"/>
    <mergeCell ref="A1404:X1404"/>
    <mergeCell ref="A1206:X1206"/>
    <mergeCell ref="A1376:X1376"/>
    <mergeCell ref="A1390:X1390"/>
    <mergeCell ref="A1327:X1327"/>
    <mergeCell ref="A1343:X1343"/>
    <mergeCell ref="A1357:X1357"/>
    <mergeCell ref="A1304:X1304"/>
    <mergeCell ref="A1295:X1295"/>
    <mergeCell ref="A1501:X1501"/>
    <mergeCell ref="A1237:X1237"/>
    <mergeCell ref="A1494:X1494"/>
    <mergeCell ref="A1292:X1292"/>
    <mergeCell ref="A225:X225"/>
    <mergeCell ref="A334:X334"/>
    <mergeCell ref="A734:X734"/>
    <mergeCell ref="A1135:X1135"/>
    <mergeCell ref="A723:X723"/>
    <mergeCell ref="A720:X720"/>
    <mergeCell ref="A286:X286"/>
    <mergeCell ref="A213:X213"/>
    <mergeCell ref="A787:X787"/>
    <mergeCell ref="A726:X726"/>
    <mergeCell ref="A829:X829"/>
    <mergeCell ref="A1124:X1124"/>
    <mergeCell ref="A511:X511"/>
    <mergeCell ref="A491:X491"/>
    <mergeCell ref="A463:X463"/>
    <mergeCell ref="A382:X382"/>
    <mergeCell ref="A746:X746"/>
    <mergeCell ref="A749:X749"/>
    <mergeCell ref="A487:X487"/>
    <mergeCell ref="A506:X506"/>
    <mergeCell ref="A314:X314"/>
    <mergeCell ref="Q1127:T1131"/>
    <mergeCell ref="A1143:X1143"/>
    <mergeCell ref="A140:X140"/>
    <mergeCell ref="A71:X71"/>
    <mergeCell ref="A125:V125"/>
    <mergeCell ref="B1581:E1581"/>
    <mergeCell ref="J1581:M1581"/>
    <mergeCell ref="A302:X302"/>
    <mergeCell ref="A752:X752"/>
    <mergeCell ref="A516:X516"/>
    <mergeCell ref="A1166:X1166"/>
    <mergeCell ref="A1200:X1200"/>
    <mergeCell ref="A1257:X1257"/>
    <mergeCell ref="A1267:X1267"/>
    <mergeCell ref="A1282:X1282"/>
    <mergeCell ref="A1218:X1218"/>
    <mergeCell ref="A1229:X1229"/>
    <mergeCell ref="A1465:X1465"/>
    <mergeCell ref="A1472:X1472"/>
    <mergeCell ref="A1480:X1480"/>
    <mergeCell ref="A1247:X1247"/>
    <mergeCell ref="A1544:X1544"/>
    <mergeCell ref="A1553:X1553"/>
    <mergeCell ref="A1317:X1317"/>
    <mergeCell ref="A150:X150"/>
    <mergeCell ref="A1411:X1411"/>
    <mergeCell ref="U1:X1"/>
    <mergeCell ref="Q4:V4"/>
    <mergeCell ref="U5:U6"/>
    <mergeCell ref="B2:X2"/>
    <mergeCell ref="C3:P3"/>
    <mergeCell ref="O5:O6"/>
    <mergeCell ref="Q5:T6"/>
    <mergeCell ref="K5:K6"/>
    <mergeCell ref="W4:X4"/>
    <mergeCell ref="C4:C6"/>
    <mergeCell ref="D4:D6"/>
    <mergeCell ref="W5:W6"/>
    <mergeCell ref="I5:I6"/>
    <mergeCell ref="H4:H6"/>
    <mergeCell ref="O4:P4"/>
    <mergeCell ref="V5:V6"/>
    <mergeCell ref="I4:N4"/>
    <mergeCell ref="P5:P6"/>
    <mergeCell ref="E4:E6"/>
    <mergeCell ref="J5:J6"/>
    <mergeCell ref="X5:X6"/>
    <mergeCell ref="A1179:X1179"/>
    <mergeCell ref="I1136:L1141"/>
    <mergeCell ref="A1573:X1573"/>
    <mergeCell ref="A1567:X1567"/>
    <mergeCell ref="A529:X529"/>
    <mergeCell ref="A68:X68"/>
    <mergeCell ref="A4:A6"/>
    <mergeCell ref="A8:X8"/>
    <mergeCell ref="F4:G4"/>
    <mergeCell ref="B4:B6"/>
    <mergeCell ref="L5:L6"/>
    <mergeCell ref="M5:N5"/>
    <mergeCell ref="F5:F6"/>
    <mergeCell ref="A103:X103"/>
    <mergeCell ref="A77:X77"/>
    <mergeCell ref="A100:X100"/>
    <mergeCell ref="G5:G6"/>
    <mergeCell ref="A1153:X1153"/>
    <mergeCell ref="A74:X74"/>
    <mergeCell ref="A116:X116"/>
    <mergeCell ref="A132:X132"/>
    <mergeCell ref="A108:X108"/>
    <mergeCell ref="A743:X743"/>
    <mergeCell ref="A97:X97"/>
    <mergeCell ref="A253:X253"/>
    <mergeCell ref="A146:X146"/>
  </mergeCells>
  <phoneticPr fontId="17" type="noConversion"/>
  <dataValidations count="1">
    <dataValidation type="list" allowBlank="1" showErrorMessage="1" sqref="B981:B985">
      <formula1>препарат</formula1>
    </dataValidation>
  </dataValidations>
  <pageMargins left="0" right="0" top="0.19685039370078741" bottom="0.39370078740157483" header="0.51181102362204722" footer="0.19685039370078741"/>
  <pageSetup paperSize="9" scale="65" orientation="landscape" r:id="rId1"/>
  <headerFooter alignWithMargins="0">
    <oddFooter>&amp;R&amp;P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ДОЗ (напрямую КНП)</vt:lpstr>
      <vt:lpstr>Лист1</vt:lpstr>
      <vt:lpstr>'ДОЗ (напрямую КНП)'!Заголовки_для_печати</vt:lpstr>
      <vt:lpstr>'ДОЗ (напрямую КНП)'!Область_печати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bugera</cp:lastModifiedBy>
  <cp:lastPrinted>2021-07-16T09:12:19Z</cp:lastPrinted>
  <dcterms:created xsi:type="dcterms:W3CDTF">1996-10-08T23:32:33Z</dcterms:created>
  <dcterms:modified xsi:type="dcterms:W3CDTF">2021-07-19T07:42:21Z</dcterms:modified>
</cp:coreProperties>
</file>