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1260" windowWidth="17400" windowHeight="9780"/>
  </bookViews>
  <sheets>
    <sheet name="установи" sheetId="2" r:id="rId1"/>
  </sheets>
  <externalReferences>
    <externalReference r:id="rId2"/>
    <externalReference r:id="rId3"/>
  </externalReferences>
  <definedNames>
    <definedName name="_xlnm.Print_Area" localSheetId="0">установи!$A$1:$X$96</definedName>
    <definedName name="препарат" localSheetId="0">OFFSET([1]Списки!$A$1,1,0,COUNTA([1]Списки!$A$2:$A$969),1)</definedName>
    <definedName name="препарат">OFFSET([2]Списки!$A$1,1,0,COUNTA([2]Списки!$A$2:$A$969),1)</definedName>
  </definedNames>
  <calcPr calcId="145621" refMode="R1C1"/>
</workbook>
</file>

<file path=xl/calcChain.xml><?xml version="1.0" encoding="utf-8"?>
<calcChain xmlns="http://schemas.openxmlformats.org/spreadsheetml/2006/main">
  <c r="W37" i="2"/>
  <c r="W32"/>
  <c r="W29"/>
  <c r="W25"/>
  <c r="W24"/>
  <c r="W15"/>
  <c r="X24" l="1"/>
  <c r="P24"/>
  <c r="G15"/>
  <c r="G16" s="1"/>
  <c r="G88"/>
  <c r="G87"/>
  <c r="G86"/>
  <c r="G83"/>
  <c r="G82"/>
  <c r="G79"/>
  <c r="G78"/>
  <c r="G75"/>
  <c r="G74"/>
  <c r="G73"/>
  <c r="G72"/>
  <c r="G69"/>
  <c r="G68"/>
  <c r="G67"/>
  <c r="G66"/>
  <c r="G63"/>
  <c r="G62"/>
  <c r="G59"/>
  <c r="G58"/>
  <c r="G55"/>
  <c r="G52"/>
  <c r="G51"/>
  <c r="G48"/>
  <c r="G47"/>
  <c r="G46"/>
  <c r="G45"/>
  <c r="G42"/>
  <c r="G41"/>
  <c r="G40"/>
  <c r="G37"/>
  <c r="G36"/>
  <c r="G35"/>
  <c r="G32"/>
  <c r="G33" s="1"/>
  <c r="G29"/>
  <c r="G28"/>
  <c r="G25"/>
  <c r="G24"/>
  <c r="G21"/>
  <c r="G22" s="1"/>
  <c r="G18"/>
  <c r="G19" s="1"/>
  <c r="G12"/>
  <c r="G13" s="1"/>
  <c r="X36"/>
  <c r="X37"/>
  <c r="P88"/>
  <c r="P87"/>
  <c r="P83"/>
  <c r="O82"/>
  <c r="P82" s="1"/>
  <c r="P78"/>
  <c r="P80" s="1"/>
  <c r="P75"/>
  <c r="P74"/>
  <c r="P72"/>
  <c r="O69"/>
  <c r="O68"/>
  <c r="P68" s="1"/>
  <c r="O67"/>
  <c r="P67" s="1"/>
  <c r="O66"/>
  <c r="P66" s="1"/>
  <c r="P63"/>
  <c r="P62"/>
  <c r="P58"/>
  <c r="P55"/>
  <c r="P56" s="1"/>
  <c r="P52"/>
  <c r="P51"/>
  <c r="O48"/>
  <c r="P48" s="1"/>
  <c r="O47"/>
  <c r="P47" s="1"/>
  <c r="O46"/>
  <c r="P46" s="1"/>
  <c r="O45"/>
  <c r="P45" s="1"/>
  <c r="O42"/>
  <c r="P42" s="1"/>
  <c r="O41"/>
  <c r="O40"/>
  <c r="P40" s="1"/>
  <c r="P37"/>
  <c r="O36"/>
  <c r="P36" s="1"/>
  <c r="P32"/>
  <c r="P33" s="1"/>
  <c r="P25"/>
  <c r="P18"/>
  <c r="P19" s="1"/>
  <c r="G9"/>
  <c r="G10" s="1"/>
  <c r="L10"/>
  <c r="X9"/>
  <c r="X10" s="1"/>
  <c r="P9"/>
  <c r="P10" s="1"/>
  <c r="X88"/>
  <c r="X87"/>
  <c r="X83"/>
  <c r="X84" s="1"/>
  <c r="X82"/>
  <c r="X79"/>
  <c r="X78"/>
  <c r="X75"/>
  <c r="X74"/>
  <c r="X69"/>
  <c r="P69"/>
  <c r="X68"/>
  <c r="X63"/>
  <c r="X64" s="1"/>
  <c r="X62"/>
  <c r="X59"/>
  <c r="P59"/>
  <c r="X55"/>
  <c r="X56" s="1"/>
  <c r="X52"/>
  <c r="X48"/>
  <c r="X47"/>
  <c r="X42"/>
  <c r="X43" s="1"/>
  <c r="X32"/>
  <c r="X33" s="1"/>
  <c r="X29"/>
  <c r="P29"/>
  <c r="X25"/>
  <c r="L26"/>
  <c r="X12"/>
  <c r="X13" s="1"/>
  <c r="P12"/>
  <c r="P13" s="1"/>
  <c r="L13"/>
  <c r="X21"/>
  <c r="X22" s="1"/>
  <c r="P21"/>
  <c r="P22" s="1"/>
  <c r="L22"/>
  <c r="X18"/>
  <c r="X19" s="1"/>
  <c r="L19"/>
  <c r="X86"/>
  <c r="P86"/>
  <c r="L89"/>
  <c r="L84"/>
  <c r="L80"/>
  <c r="X73"/>
  <c r="P73"/>
  <c r="X72"/>
  <c r="X67"/>
  <c r="X66"/>
  <c r="X70" s="1"/>
  <c r="L70"/>
  <c r="L64"/>
  <c r="X58"/>
  <c r="L60"/>
  <c r="L56"/>
  <c r="G56"/>
  <c r="X51"/>
  <c r="X53" s="1"/>
  <c r="L53"/>
  <c r="X46"/>
  <c r="X45"/>
  <c r="L49"/>
  <c r="X41"/>
  <c r="P41"/>
  <c r="X40"/>
  <c r="L43"/>
  <c r="X35"/>
  <c r="X38" s="1"/>
  <c r="P35"/>
  <c r="L38"/>
  <c r="L33"/>
  <c r="X28"/>
  <c r="P28"/>
  <c r="L30"/>
  <c r="X80"/>
  <c r="L76"/>
  <c r="X89" l="1"/>
  <c r="X76"/>
  <c r="P30"/>
  <c r="X30"/>
  <c r="X60"/>
  <c r="X26"/>
  <c r="P84"/>
  <c r="P60"/>
  <c r="P53"/>
  <c r="P64"/>
  <c r="G76"/>
  <c r="P89"/>
  <c r="G26"/>
  <c r="G30"/>
  <c r="G38"/>
  <c r="G43"/>
  <c r="G49"/>
  <c r="G53"/>
  <c r="G60"/>
  <c r="G64"/>
  <c r="G70"/>
  <c r="G80"/>
  <c r="G84"/>
  <c r="G89"/>
  <c r="P38"/>
  <c r="P76"/>
  <c r="P26"/>
  <c r="Y10"/>
  <c r="P70"/>
  <c r="P49"/>
  <c r="X49"/>
  <c r="P43"/>
  <c r="L90"/>
  <c r="G90" l="1"/>
  <c r="X15"/>
  <c r="X16" s="1"/>
  <c r="X90" s="1"/>
  <c r="P15"/>
  <c r="P16" s="1"/>
  <c r="P90" s="1"/>
  <c r="X91" l="1"/>
  <c r="X96" s="1"/>
</calcChain>
</file>

<file path=xl/sharedStrings.xml><?xml version="1.0" encoding="utf-8"?>
<sst xmlns="http://schemas.openxmlformats.org/spreadsheetml/2006/main" count="161" uniqueCount="56">
  <si>
    <t>Форма № 2</t>
  </si>
  <si>
    <t>Назва постачальника</t>
  </si>
  <si>
    <t>Назва отримувача</t>
  </si>
  <si>
    <t>База спеціального медичного постачання м. Києва</t>
  </si>
  <si>
    <t>№ з/п</t>
  </si>
  <si>
    <t>Назва лікарського засобу, виробу медичного призначення</t>
  </si>
  <si>
    <t>Од. вим.</t>
  </si>
  <si>
    <t>Серія</t>
  </si>
  <si>
    <t>Ціна              за од.</t>
  </si>
  <si>
    <t>Термін придатності</t>
  </si>
  <si>
    <t>Використано у поточному місяці</t>
  </si>
  <si>
    <t xml:space="preserve">Передано ЛПЗ </t>
  </si>
  <si>
    <t>Кіл-ть</t>
  </si>
  <si>
    <t>Сума, грн.</t>
  </si>
  <si>
    <t>дата отримання</t>
  </si>
  <si>
    <t>№ накладної</t>
  </si>
  <si>
    <t>Наказ ГУОЗ</t>
  </si>
  <si>
    <t>Найменування ЛПЗ</t>
  </si>
  <si>
    <t>№</t>
  </si>
  <si>
    <t>дата</t>
  </si>
  <si>
    <t>шт</t>
  </si>
  <si>
    <t>Всього</t>
  </si>
  <si>
    <t>Разом по закладах</t>
  </si>
  <si>
    <t xml:space="preserve">Директор Бази спецмедпостачання </t>
  </si>
  <si>
    <t>О.В.Стрешенець</t>
  </si>
  <si>
    <t xml:space="preserve">Костюм, уп по 50 шт.,Star Pack Protective Coverall без бахіл </t>
  </si>
  <si>
    <t>Маски N95 Jinchang Medical Protectiv Mask, по 50 шт.</t>
  </si>
  <si>
    <t>Благодійна організація "Благодійний фонд ПРАЙМ"</t>
  </si>
  <si>
    <t xml:space="preserve">КНП ЦПМСД №1 Дарницького району м. Києва </t>
  </si>
  <si>
    <t xml:space="preserve">КНП ЦПМСД №3 Дарницького району м. Києва </t>
  </si>
  <si>
    <t xml:space="preserve">КНП ЦПМСД №2 Деснянського  району м. Києва </t>
  </si>
  <si>
    <t xml:space="preserve">КНП ЦПМСД №4 Деснянського  району м. Києва </t>
  </si>
  <si>
    <t xml:space="preserve">КНП ЦПМСД №2 Дніпровського району м. Києва </t>
  </si>
  <si>
    <t xml:space="preserve">КНП ЦПМСД №4 Дніпровського району м. Києва </t>
  </si>
  <si>
    <t xml:space="preserve">КНП ЦПМСД Русанівка  Дніпровського району м. Києва </t>
  </si>
  <si>
    <t xml:space="preserve">КНП ЦПМСД №1 Оболонського району м. Києва </t>
  </si>
  <si>
    <t xml:space="preserve">КНП ЦПМСД №1 Подільського району м. Києва </t>
  </si>
  <si>
    <t xml:space="preserve">КНП ЦПМСД №1 Святошинського району м. Києва </t>
  </si>
  <si>
    <t xml:space="preserve">КНП ЦПМСД №3 Святошинського району м. Києва </t>
  </si>
  <si>
    <t xml:space="preserve">КНП ЦПМСД №1 Солом'янського  району м. Києва </t>
  </si>
  <si>
    <t xml:space="preserve">КНП ЦПМСД №1 Шевченківського  району м. Києва </t>
  </si>
  <si>
    <t xml:space="preserve">КНП ЦПМСД №3 Шевченківського  району м. Києва </t>
  </si>
  <si>
    <t>Маска- респіратор медичного призначення типу KN95</t>
  </si>
  <si>
    <t>Медична ізоляційна маска CKFS-100 (захисні щитки)</t>
  </si>
  <si>
    <t>КНП КМКЛ №4</t>
  </si>
  <si>
    <t>КНП КМКЛ №5</t>
  </si>
  <si>
    <t>КНП КМКЛ №3</t>
  </si>
  <si>
    <t>КНП КМКЛ №9</t>
  </si>
  <si>
    <t>ДУ КМЛЦ МОЗ України</t>
  </si>
  <si>
    <t>,</t>
  </si>
  <si>
    <t>Фактично отримано від БСМП за  поточний місяць 2021 року</t>
  </si>
  <si>
    <t xml:space="preserve">Костюм біологічного захисту одноразові </t>
  </si>
  <si>
    <t>КНП КМКЛ №2</t>
  </si>
  <si>
    <t>Залишок станом на 01.06.2021</t>
  </si>
  <si>
    <t>Зведений звіт про використання товарно-матеріальних цінностей (лікарських засобів, виробів медичного призначення), закуплених централізовано Департаментом охорони здоров'я за червень 2021року</t>
  </si>
  <si>
    <t>Залишок станом на 01.07.2021</t>
  </si>
</sst>
</file>

<file path=xl/styles.xml><?xml version="1.0" encoding="utf-8"?>
<styleSheet xmlns="http://schemas.openxmlformats.org/spreadsheetml/2006/main">
  <numFmts count="4">
    <numFmt numFmtId="164" formatCode="_-* #,##0.00\ _г_р_н_._-;\-* #,##0.00\ _г_р_н_._-;_-* &quot;-&quot;??\ _г_р_н_._-;_-@_-"/>
    <numFmt numFmtId="165" formatCode="dd/mm/yy;@"/>
    <numFmt numFmtId="166" formatCode="dd\.mm\.yy;@"/>
    <numFmt numFmtId="167" formatCode="_(* #,##0.00_);_(* \(#,##0.00\);_(* \-??_);_(@_)"/>
  </numFmts>
  <fonts count="24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name val="Arial"/>
      <family val="2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4"/>
      <name val="Times New Roman"/>
      <family val="1"/>
      <charset val="204"/>
    </font>
    <font>
      <sz val="9"/>
      <color indexed="8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19" fillId="0" borderId="0">
      <alignment horizontal="left" vertical="center"/>
    </xf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7" fontId="1" fillId="0" borderId="0" applyFill="0" applyBorder="0" applyAlignment="0" applyProtection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10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textRotation="90" wrapText="1"/>
    </xf>
    <xf numFmtId="165" fontId="13" fillId="2" borderId="1" xfId="7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" fontId="13" fillId="2" borderId="1" xfId="7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 textRotation="90"/>
    </xf>
    <xf numFmtId="0" fontId="13" fillId="2" borderId="1" xfId="0" applyFont="1" applyFill="1" applyBorder="1" applyAlignment="1">
      <alignment horizontal="center" vertical="center" textRotation="90" wrapText="1"/>
    </xf>
    <xf numFmtId="2" fontId="12" fillId="2" borderId="3" xfId="7" applyNumberFormat="1" applyFont="1" applyFill="1" applyBorder="1" applyAlignment="1">
      <alignment horizontal="center" vertical="center" wrapText="1"/>
    </xf>
    <xf numFmtId="2" fontId="12" fillId="2" borderId="3" xfId="7" applyNumberFormat="1" applyFont="1" applyFill="1" applyBorder="1" applyAlignment="1">
      <alignment horizontal="center" vertical="center"/>
    </xf>
    <xf numFmtId="2" fontId="12" fillId="2" borderId="1" xfId="7" applyNumberFormat="1" applyFont="1" applyFill="1" applyBorder="1" applyAlignment="1">
      <alignment horizontal="center" vertical="center"/>
    </xf>
    <xf numFmtId="165" fontId="12" fillId="2" borderId="1" xfId="7" applyNumberFormat="1" applyFont="1" applyFill="1" applyBorder="1" applyAlignment="1">
      <alignment horizontal="center" vertical="center"/>
    </xf>
    <xf numFmtId="0" fontId="12" fillId="2" borderId="1" xfId="7" applyNumberFormat="1" applyFont="1" applyFill="1" applyBorder="1" applyAlignment="1">
      <alignment horizontal="center" vertical="center"/>
    </xf>
    <xf numFmtId="2" fontId="14" fillId="2" borderId="1" xfId="7" applyNumberFormat="1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0" fontId="13" fillId="2" borderId="2" xfId="7" applyNumberFormat="1" applyFont="1" applyFill="1" applyBorder="1" applyAlignment="1">
      <alignment horizontal="center" vertical="center"/>
    </xf>
    <xf numFmtId="0" fontId="13" fillId="2" borderId="1" xfId="7" applyNumberFormat="1" applyFont="1" applyFill="1" applyBorder="1" applyAlignment="1">
      <alignment horizontal="center" vertical="center"/>
    </xf>
    <xf numFmtId="49" fontId="12" fillId="2" borderId="1" xfId="7" applyNumberFormat="1" applyFont="1" applyFill="1" applyBorder="1" applyAlignment="1">
      <alignment horizontal="left" vertical="center" wrapText="1"/>
    </xf>
    <xf numFmtId="0" fontId="12" fillId="2" borderId="1" xfId="7" applyFont="1" applyFill="1" applyBorder="1" applyAlignment="1">
      <alignment horizontal="center" vertical="center"/>
    </xf>
    <xf numFmtId="14" fontId="12" fillId="2" borderId="1" xfId="7" applyNumberFormat="1" applyFont="1" applyFill="1" applyBorder="1" applyAlignment="1">
      <alignment horizontal="center" vertical="center"/>
    </xf>
    <xf numFmtId="2" fontId="13" fillId="2" borderId="1" xfId="7" applyNumberFormat="1" applyFont="1" applyFill="1" applyBorder="1" applyAlignment="1">
      <alignment horizontal="center" vertical="center"/>
    </xf>
    <xf numFmtId="0" fontId="13" fillId="2" borderId="1" xfId="7" applyFont="1" applyFill="1" applyBorder="1" applyAlignment="1">
      <alignment horizontal="center" vertical="center"/>
    </xf>
    <xf numFmtId="14" fontId="13" fillId="2" borderId="1" xfId="7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6" fillId="2" borderId="1" xfId="7" applyNumberFormat="1" applyFont="1" applyFill="1" applyBorder="1" applyAlignment="1">
      <alignment horizontal="center" vertical="center"/>
    </xf>
    <xf numFmtId="49" fontId="16" fillId="2" borderId="1" xfId="7" applyNumberFormat="1" applyFont="1" applyFill="1" applyBorder="1" applyAlignment="1">
      <alignment horizontal="left" vertical="center" wrapText="1"/>
    </xf>
    <xf numFmtId="2" fontId="16" fillId="2" borderId="1" xfId="7" applyNumberFormat="1" applyFont="1" applyFill="1" applyBorder="1" applyAlignment="1">
      <alignment horizontal="center" vertical="center"/>
    </xf>
    <xf numFmtId="0" fontId="16" fillId="2" borderId="1" xfId="7" applyFont="1" applyFill="1" applyBorder="1" applyAlignment="1">
      <alignment horizontal="center" vertical="center"/>
    </xf>
    <xf numFmtId="14" fontId="16" fillId="2" borderId="1" xfId="7" applyNumberFormat="1" applyFont="1" applyFill="1" applyBorder="1" applyAlignment="1">
      <alignment horizontal="center" vertical="center"/>
    </xf>
    <xf numFmtId="165" fontId="16" fillId="2" borderId="1" xfId="7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166" fontId="13" fillId="2" borderId="1" xfId="7" applyNumberFormat="1" applyFont="1" applyFill="1" applyBorder="1" applyAlignment="1">
      <alignment vertical="center"/>
    </xf>
    <xf numFmtId="2" fontId="13" fillId="2" borderId="1" xfId="7" applyNumberFormat="1" applyFont="1" applyFill="1" applyBorder="1" applyAlignment="1">
      <alignment vertical="center"/>
    </xf>
    <xf numFmtId="0" fontId="20" fillId="2" borderId="1" xfId="7" applyFont="1" applyFill="1" applyBorder="1" applyAlignment="1">
      <alignment horizontal="center" vertical="center"/>
    </xf>
    <xf numFmtId="49" fontId="12" fillId="2" borderId="1" xfId="7" applyNumberFormat="1" applyFont="1" applyFill="1" applyBorder="1" applyAlignment="1">
      <alignment horizontal="center" vertical="center" wrapText="1"/>
    </xf>
    <xf numFmtId="166" fontId="12" fillId="2" borderId="1" xfId="7" applyNumberFormat="1" applyFont="1" applyFill="1" applyBorder="1" applyAlignment="1">
      <alignment horizontal="center" vertical="center"/>
    </xf>
    <xf numFmtId="0" fontId="14" fillId="2" borderId="1" xfId="7" applyFont="1" applyFill="1" applyBorder="1" applyAlignment="1">
      <alignment horizontal="center" vertical="center"/>
    </xf>
    <xf numFmtId="0" fontId="2" fillId="2" borderId="0" xfId="7" applyNumberFormat="1" applyFont="1" applyFill="1" applyAlignment="1">
      <alignment vertical="center"/>
    </xf>
    <xf numFmtId="0" fontId="3" fillId="2" borderId="0" xfId="7" applyFont="1" applyFill="1" applyAlignment="1">
      <alignment vertical="center" wrapText="1"/>
    </xf>
    <xf numFmtId="0" fontId="1" fillId="2" borderId="0" xfId="7" applyFill="1" applyAlignment="1">
      <alignment vertical="center"/>
    </xf>
    <xf numFmtId="0" fontId="1" fillId="2" borderId="0" xfId="7" applyFont="1" applyFill="1" applyAlignment="1">
      <alignment vertical="center"/>
    </xf>
    <xf numFmtId="0" fontId="4" fillId="2" borderId="0" xfId="7" applyFont="1" applyFill="1" applyBorder="1" applyAlignment="1">
      <alignment vertical="center"/>
    </xf>
    <xf numFmtId="0" fontId="4" fillId="2" borderId="0" xfId="7" applyFont="1" applyFill="1" applyAlignment="1">
      <alignment vertical="center"/>
    </xf>
    <xf numFmtId="165" fontId="1" fillId="2" borderId="0" xfId="7" applyNumberFormat="1" applyFill="1" applyAlignment="1">
      <alignment vertical="center"/>
    </xf>
    <xf numFmtId="0" fontId="5" fillId="2" borderId="0" xfId="7" applyNumberFormat="1" applyFont="1" applyFill="1" applyBorder="1" applyAlignment="1">
      <alignment horizontal="center" vertical="center"/>
    </xf>
    <xf numFmtId="0" fontId="6" fillId="2" borderId="0" xfId="7" applyFont="1" applyFill="1" applyAlignment="1">
      <alignment vertical="center"/>
    </xf>
    <xf numFmtId="0" fontId="7" fillId="2" borderId="0" xfId="7" applyNumberFormat="1" applyFont="1" applyFill="1" applyBorder="1" applyAlignment="1">
      <alignment horizontal="left" vertical="center"/>
    </xf>
    <xf numFmtId="0" fontId="7" fillId="2" borderId="0" xfId="7" applyFont="1" applyFill="1" applyBorder="1" applyAlignment="1">
      <alignment horizontal="left" vertical="center" wrapText="1"/>
    </xf>
    <xf numFmtId="0" fontId="7" fillId="2" borderId="0" xfId="7" applyFont="1" applyFill="1" applyBorder="1" applyAlignment="1">
      <alignment horizontal="left" vertical="center"/>
    </xf>
    <xf numFmtId="0" fontId="9" fillId="2" borderId="0" xfId="7" applyFont="1" applyFill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49" fontId="21" fillId="2" borderId="1" xfId="7" applyNumberFormat="1" applyFont="1" applyFill="1" applyBorder="1" applyAlignment="1">
      <alignment horizontal="center" vertical="center" wrapText="1"/>
    </xf>
    <xf numFmtId="2" fontId="1" fillId="2" borderId="0" xfId="7" applyNumberFormat="1" applyFill="1" applyAlignment="1">
      <alignment vertical="center"/>
    </xf>
    <xf numFmtId="0" fontId="16" fillId="2" borderId="0" xfId="7" applyNumberFormat="1" applyFont="1" applyFill="1" applyBorder="1" applyAlignment="1">
      <alignment horizontal="center" vertical="center"/>
    </xf>
    <xf numFmtId="49" fontId="10" fillId="2" borderId="0" xfId="7" applyNumberFormat="1" applyFont="1" applyFill="1" applyBorder="1" applyAlignment="1">
      <alignment horizontal="center" vertical="center" wrapText="1"/>
    </xf>
    <xf numFmtId="0" fontId="10" fillId="2" borderId="0" xfId="7" applyFont="1" applyFill="1" applyBorder="1" applyAlignment="1">
      <alignment horizontal="center" vertical="center"/>
    </xf>
    <xf numFmtId="2" fontId="11" fillId="2" borderId="0" xfId="7" applyNumberFormat="1" applyFont="1" applyFill="1" applyBorder="1" applyAlignment="1">
      <alignment horizontal="center" vertical="center"/>
    </xf>
    <xf numFmtId="14" fontId="10" fillId="2" borderId="0" xfId="7" applyNumberFormat="1" applyFont="1" applyFill="1" applyBorder="1" applyAlignment="1">
      <alignment horizontal="center" vertical="center"/>
    </xf>
    <xf numFmtId="2" fontId="10" fillId="2" borderId="0" xfId="7" applyNumberFormat="1" applyFont="1" applyFill="1" applyBorder="1" applyAlignment="1">
      <alignment horizontal="center" vertical="center"/>
    </xf>
    <xf numFmtId="0" fontId="16" fillId="2" borderId="0" xfId="7" applyFont="1" applyFill="1" applyBorder="1" applyAlignment="1">
      <alignment horizontal="center" vertical="center"/>
    </xf>
    <xf numFmtId="2" fontId="16" fillId="2" borderId="0" xfId="7" applyNumberFormat="1" applyFont="1" applyFill="1" applyBorder="1" applyAlignment="1">
      <alignment horizontal="center" vertical="center"/>
    </xf>
    <xf numFmtId="14" fontId="16" fillId="2" borderId="0" xfId="7" applyNumberFormat="1" applyFont="1" applyFill="1" applyBorder="1" applyAlignment="1">
      <alignment horizontal="center" vertical="center"/>
    </xf>
    <xf numFmtId="165" fontId="16" fillId="2" borderId="0" xfId="7" applyNumberFormat="1" applyFont="1" applyFill="1" applyBorder="1" applyAlignment="1">
      <alignment horizontal="center" vertical="center"/>
    </xf>
    <xf numFmtId="0" fontId="17" fillId="2" borderId="0" xfId="7" applyFont="1" applyFill="1" applyBorder="1" applyAlignment="1">
      <alignment horizontal="center" vertical="center"/>
    </xf>
    <xf numFmtId="2" fontId="13" fillId="2" borderId="0" xfId="7" applyNumberFormat="1" applyFont="1" applyFill="1" applyBorder="1" applyAlignment="1">
      <alignment horizontal="center" vertical="center"/>
    </xf>
    <xf numFmtId="0" fontId="16" fillId="2" borderId="0" xfId="0" applyNumberFormat="1" applyFont="1" applyFill="1" applyAlignment="1">
      <alignment vertical="center"/>
    </xf>
    <xf numFmtId="0" fontId="4" fillId="2" borderId="0" xfId="0" applyFont="1" applyFill="1"/>
    <xf numFmtId="165" fontId="1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1" fillId="2" borderId="0" xfId="0" applyNumberFormat="1" applyFont="1" applyFill="1"/>
    <xf numFmtId="49" fontId="3" fillId="2" borderId="0" xfId="7" applyNumberFormat="1" applyFont="1" applyFill="1" applyBorder="1" applyAlignment="1">
      <alignment horizontal="left" vertical="center" wrapText="1"/>
    </xf>
    <xf numFmtId="0" fontId="13" fillId="2" borderId="0" xfId="7" applyNumberFormat="1" applyFont="1" applyFill="1" applyBorder="1" applyAlignment="1">
      <alignment horizontal="center" vertical="center"/>
    </xf>
    <xf numFmtId="0" fontId="3" fillId="2" borderId="0" xfId="7" applyFont="1" applyFill="1" applyBorder="1" applyAlignment="1">
      <alignment horizontal="center" vertical="center"/>
    </xf>
    <xf numFmtId="14" fontId="3" fillId="2" borderId="0" xfId="7" applyNumberFormat="1" applyFont="1" applyFill="1" applyBorder="1" applyAlignment="1">
      <alignment horizontal="center" vertical="center"/>
    </xf>
    <xf numFmtId="2" fontId="3" fillId="2" borderId="0" xfId="7" applyNumberFormat="1" applyFont="1" applyFill="1" applyBorder="1" applyAlignment="1">
      <alignment horizontal="center" vertical="center"/>
    </xf>
    <xf numFmtId="0" fontId="13" fillId="2" borderId="0" xfId="7" applyFont="1" applyFill="1" applyBorder="1" applyAlignment="1">
      <alignment horizontal="center" vertical="center"/>
    </xf>
    <xf numFmtId="14" fontId="13" fillId="2" borderId="0" xfId="7" applyNumberFormat="1" applyFont="1" applyFill="1" applyBorder="1" applyAlignment="1">
      <alignment horizontal="center" vertical="center"/>
    </xf>
    <xf numFmtId="165" fontId="13" fillId="2" borderId="0" xfId="7" applyNumberFormat="1" applyFont="1" applyFill="1" applyBorder="1" applyAlignment="1">
      <alignment horizontal="center" vertical="center"/>
    </xf>
    <xf numFmtId="0" fontId="0" fillId="2" borderId="0" xfId="0" applyFill="1"/>
    <xf numFmtId="0" fontId="16" fillId="2" borderId="0" xfId="0" applyFont="1" applyFill="1" applyAlignment="1">
      <alignment horizontal="center"/>
    </xf>
    <xf numFmtId="0" fontId="4" fillId="2" borderId="0" xfId="7" applyFont="1" applyFill="1" applyAlignment="1">
      <alignment vertical="center" wrapText="1"/>
    </xf>
    <xf numFmtId="0" fontId="1" fillId="2" borderId="0" xfId="7" applyNumberFormat="1" applyFill="1" applyAlignment="1">
      <alignment vertical="center"/>
    </xf>
    <xf numFmtId="2" fontId="4" fillId="2" borderId="0" xfId="7" applyNumberFormat="1" applyFont="1" applyFill="1" applyAlignment="1">
      <alignment vertical="center"/>
    </xf>
    <xf numFmtId="0" fontId="1" fillId="2" borderId="0" xfId="7" applyFill="1" applyAlignment="1">
      <alignment vertical="center" wrapText="1"/>
    </xf>
    <xf numFmtId="0" fontId="12" fillId="2" borderId="2" xfId="7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49" fontId="13" fillId="2" borderId="1" xfId="7" applyNumberFormat="1" applyFont="1" applyFill="1" applyBorder="1" applyAlignment="1">
      <alignment horizontal="left" vertical="center" wrapText="1"/>
    </xf>
    <xf numFmtId="166" fontId="13" fillId="2" borderId="1" xfId="7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2" fillId="2" borderId="2" xfId="7" applyNumberFormat="1" applyFont="1" applyFill="1" applyBorder="1" applyAlignment="1">
      <alignment horizontal="center" vertical="center"/>
    </xf>
    <xf numFmtId="0" fontId="12" fillId="2" borderId="6" xfId="7" applyNumberFormat="1" applyFont="1" applyFill="1" applyBorder="1" applyAlignment="1">
      <alignment horizontal="center" vertical="center"/>
    </xf>
    <xf numFmtId="0" fontId="12" fillId="2" borderId="7" xfId="7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textRotation="90" wrapText="1"/>
    </xf>
    <xf numFmtId="0" fontId="10" fillId="2" borderId="3" xfId="0" applyFont="1" applyFill="1" applyBorder="1" applyAlignment="1">
      <alignment horizontal="center" vertical="center" textRotation="90" wrapText="1"/>
    </xf>
    <xf numFmtId="0" fontId="10" fillId="2" borderId="8" xfId="0" applyFont="1" applyFill="1" applyBorder="1" applyAlignment="1">
      <alignment horizontal="center" vertical="center" textRotation="90"/>
    </xf>
    <xf numFmtId="0" fontId="10" fillId="2" borderId="3" xfId="0" applyFont="1" applyFill="1" applyBorder="1" applyAlignment="1">
      <alignment horizontal="center" vertical="center" textRotation="90"/>
    </xf>
    <xf numFmtId="0" fontId="10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1" xfId="7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10" fillId="2" borderId="8" xfId="0" applyNumberFormat="1" applyFont="1" applyFill="1" applyBorder="1" applyAlignment="1">
      <alignment horizontal="center" vertical="center" textRotation="90"/>
    </xf>
    <xf numFmtId="0" fontId="10" fillId="2" borderId="3" xfId="0" applyNumberFormat="1" applyFont="1" applyFill="1" applyBorder="1" applyAlignment="1">
      <alignment horizontal="center" vertical="center" textRotation="90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2" borderId="2" xfId="7" applyFont="1" applyFill="1" applyBorder="1" applyAlignment="1">
      <alignment horizontal="center" vertical="center"/>
    </xf>
    <xf numFmtId="0" fontId="12" fillId="2" borderId="6" xfId="7" applyFont="1" applyFill="1" applyBorder="1" applyAlignment="1">
      <alignment horizontal="center" vertical="center"/>
    </xf>
    <xf numFmtId="0" fontId="12" fillId="2" borderId="7" xfId="7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textRotation="90" wrapText="1"/>
    </xf>
    <xf numFmtId="49" fontId="1" fillId="2" borderId="0" xfId="7" applyNumberForma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2" borderId="0" xfId="7" applyFont="1" applyFill="1" applyBorder="1" applyAlignment="1">
      <alignment horizontal="left" vertical="center"/>
    </xf>
    <xf numFmtId="0" fontId="7" fillId="2" borderId="5" xfId="7" applyFont="1" applyFill="1" applyBorder="1" applyAlignment="1">
      <alignment horizontal="left" vertical="center" wrapText="1"/>
    </xf>
    <xf numFmtId="0" fontId="8" fillId="2" borderId="5" xfId="7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textRotation="90" wrapText="1"/>
    </xf>
  </cellXfs>
  <cellStyles count="19">
    <cellStyle name="S8" xfId="1"/>
    <cellStyle name="Обычный" xfId="0" builtinId="0"/>
    <cellStyle name="Обычный 14" xfId="2"/>
    <cellStyle name="Обычный 2" xfId="3"/>
    <cellStyle name="Обычный 2 2" xfId="4"/>
    <cellStyle name="Обычный 2 3" xfId="5"/>
    <cellStyle name="Обычный 2 4" xfId="6"/>
    <cellStyle name="Обычный 3" xfId="7"/>
    <cellStyle name="Обычный 3 2" xfId="8"/>
    <cellStyle name="Обычный 3 3" xfId="9"/>
    <cellStyle name="Обычный 3 4" xfId="10"/>
    <cellStyle name="Обычный 4" xfId="11"/>
    <cellStyle name="Обычный 4 2" xfId="12"/>
    <cellStyle name="Обычный 5" xfId="13"/>
    <cellStyle name="Обычный 6" xfId="14"/>
    <cellStyle name="Обычный 7" xfId="15"/>
    <cellStyle name="Обычный 8" xfId="16"/>
    <cellStyle name="Финансовый 2" xfId="17"/>
    <cellStyle name="Финансовый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wnloads/Users/user/Downloads/DOCUME~1/user5/LOCALS~1/Temp/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DOCUME~1/user5/LOCALS~1/Temp/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O111"/>
  <sheetViews>
    <sheetView tabSelected="1" view="pageBreakPreview" zoomScaleNormal="100" zoomScaleSheetLayoutView="100" workbookViewId="0">
      <selection activeCell="B2" sqref="B2:X2"/>
    </sheetView>
  </sheetViews>
  <sheetFormatPr defaultRowHeight="12.75"/>
  <cols>
    <col min="1" max="1" width="3" style="46" customWidth="1"/>
    <col min="2" max="2" width="23.42578125" style="90" customWidth="1"/>
    <col min="3" max="3" width="4.5703125" style="46" customWidth="1"/>
    <col min="4" max="4" width="13.5703125" style="46" customWidth="1"/>
    <col min="5" max="5" width="7.5703125" style="47" customWidth="1"/>
    <col min="6" max="6" width="6.42578125" style="49" customWidth="1"/>
    <col min="7" max="7" width="15" style="46" customWidth="1"/>
    <col min="8" max="8" width="10.5703125" style="46" customWidth="1"/>
    <col min="9" max="9" width="8" style="46" customWidth="1"/>
    <col min="10" max="10" width="9.85546875" style="46" customWidth="1"/>
    <col min="11" max="11" width="8.85546875" style="46" customWidth="1"/>
    <col min="12" max="12" width="14.85546875" style="46" customWidth="1"/>
    <col min="13" max="13" width="5.5703125" style="46" customWidth="1"/>
    <col min="14" max="14" width="8.140625" style="46" customWidth="1"/>
    <col min="15" max="15" width="7" style="91" customWidth="1"/>
    <col min="16" max="16" width="14.5703125" style="49" customWidth="1"/>
    <col min="17" max="22" width="1.28515625" style="49" customWidth="1"/>
    <col min="23" max="23" width="6.42578125" style="49" customWidth="1"/>
    <col min="24" max="24" width="15.42578125" style="49" customWidth="1"/>
    <col min="25" max="25" width="12" style="46" customWidth="1"/>
    <col min="26" max="16384" width="9.140625" style="46"/>
  </cols>
  <sheetData>
    <row r="1" spans="1:41">
      <c r="A1" s="44"/>
      <c r="B1" s="45"/>
      <c r="F1" s="48"/>
      <c r="H1" s="49"/>
      <c r="I1" s="49"/>
      <c r="N1" s="50"/>
      <c r="O1" s="128" t="s">
        <v>0</v>
      </c>
      <c r="P1" s="128"/>
      <c r="Q1" s="128"/>
      <c r="R1" s="128"/>
      <c r="S1" s="48"/>
      <c r="T1" s="48"/>
      <c r="U1" s="48"/>
      <c r="V1" s="48"/>
      <c r="W1" s="48"/>
      <c r="X1" s="48"/>
    </row>
    <row r="2" spans="1:41" s="52" customFormat="1" ht="34.5" customHeight="1">
      <c r="A2" s="51"/>
      <c r="B2" s="129" t="s">
        <v>54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1:41" s="56" customFormat="1" ht="15">
      <c r="A3" s="53"/>
      <c r="B3" s="54" t="s">
        <v>1</v>
      </c>
      <c r="C3" s="130" t="s">
        <v>27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55"/>
      <c r="R3" s="55"/>
      <c r="S3" s="55"/>
      <c r="T3" s="55"/>
      <c r="U3" s="55"/>
      <c r="V3" s="55"/>
      <c r="W3" s="55"/>
      <c r="X3" s="55"/>
    </row>
    <row r="4" spans="1:41" s="56" customFormat="1" ht="15">
      <c r="A4" s="55"/>
      <c r="B4" s="54" t="s">
        <v>2</v>
      </c>
      <c r="C4" s="131" t="s">
        <v>3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2"/>
      <c r="P4" s="132"/>
      <c r="Q4" s="132"/>
      <c r="R4" s="132"/>
      <c r="S4" s="132"/>
      <c r="T4" s="132"/>
      <c r="U4" s="132"/>
      <c r="V4" s="132"/>
      <c r="W4" s="132"/>
    </row>
    <row r="5" spans="1:41" s="2" customFormat="1" ht="33" customHeight="1">
      <c r="A5" s="111" t="s">
        <v>4</v>
      </c>
      <c r="B5" s="107" t="s">
        <v>5</v>
      </c>
      <c r="C5" s="107" t="s">
        <v>6</v>
      </c>
      <c r="D5" s="107" t="s">
        <v>7</v>
      </c>
      <c r="E5" s="107" t="s">
        <v>8</v>
      </c>
      <c r="F5" s="107" t="s">
        <v>53</v>
      </c>
      <c r="G5" s="107"/>
      <c r="H5" s="103" t="s">
        <v>9</v>
      </c>
      <c r="I5" s="107" t="s">
        <v>50</v>
      </c>
      <c r="J5" s="107"/>
      <c r="K5" s="107"/>
      <c r="L5" s="107"/>
      <c r="M5" s="107"/>
      <c r="N5" s="107"/>
      <c r="O5" s="108" t="s">
        <v>10</v>
      </c>
      <c r="P5" s="109"/>
      <c r="Q5" s="107" t="s">
        <v>11</v>
      </c>
      <c r="R5" s="107"/>
      <c r="S5" s="107"/>
      <c r="T5" s="107"/>
      <c r="U5" s="107"/>
      <c r="V5" s="107"/>
      <c r="W5" s="107" t="s">
        <v>55</v>
      </c>
      <c r="X5" s="10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</row>
    <row r="6" spans="1:41" s="2" customFormat="1" ht="26.25" customHeight="1">
      <c r="A6" s="111"/>
      <c r="B6" s="107"/>
      <c r="C6" s="107"/>
      <c r="D6" s="107"/>
      <c r="E6" s="107"/>
      <c r="F6" s="105" t="s">
        <v>12</v>
      </c>
      <c r="G6" s="107" t="s">
        <v>13</v>
      </c>
      <c r="H6" s="127"/>
      <c r="I6" s="103" t="s">
        <v>14</v>
      </c>
      <c r="J6" s="122" t="s">
        <v>15</v>
      </c>
      <c r="K6" s="126" t="s">
        <v>12</v>
      </c>
      <c r="L6" s="107" t="s">
        <v>13</v>
      </c>
      <c r="M6" s="107" t="s">
        <v>16</v>
      </c>
      <c r="N6" s="107"/>
      <c r="O6" s="120" t="s">
        <v>12</v>
      </c>
      <c r="P6" s="107" t="s">
        <v>13</v>
      </c>
      <c r="Q6" s="112" t="s">
        <v>17</v>
      </c>
      <c r="R6" s="113"/>
      <c r="S6" s="113"/>
      <c r="T6" s="114"/>
      <c r="U6" s="120" t="s">
        <v>12</v>
      </c>
      <c r="V6" s="133" t="s">
        <v>13</v>
      </c>
      <c r="W6" s="105" t="s">
        <v>12</v>
      </c>
      <c r="X6" s="107" t="s">
        <v>13</v>
      </c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</row>
    <row r="7" spans="1:41" s="2" customFormat="1" ht="39" customHeight="1">
      <c r="A7" s="111"/>
      <c r="B7" s="107"/>
      <c r="C7" s="107"/>
      <c r="D7" s="107"/>
      <c r="E7" s="107"/>
      <c r="F7" s="106"/>
      <c r="G7" s="107"/>
      <c r="H7" s="104"/>
      <c r="I7" s="104"/>
      <c r="J7" s="122"/>
      <c r="K7" s="126"/>
      <c r="L7" s="107"/>
      <c r="M7" s="95" t="s">
        <v>18</v>
      </c>
      <c r="N7" s="58" t="s">
        <v>19</v>
      </c>
      <c r="O7" s="121"/>
      <c r="P7" s="107"/>
      <c r="Q7" s="115"/>
      <c r="R7" s="116"/>
      <c r="S7" s="116"/>
      <c r="T7" s="117"/>
      <c r="U7" s="121"/>
      <c r="V7" s="133"/>
      <c r="W7" s="106"/>
      <c r="X7" s="10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s="2" customFormat="1" ht="21" hidden="1" customHeight="1">
      <c r="A8" s="123" t="s">
        <v>48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s="2" customFormat="1" ht="27.75" hidden="1" customHeight="1">
      <c r="A9" s="3">
        <v>1</v>
      </c>
      <c r="B9" s="4" t="s">
        <v>43</v>
      </c>
      <c r="C9" s="5" t="s">
        <v>20</v>
      </c>
      <c r="D9" s="5"/>
      <c r="E9" s="6">
        <v>65.25</v>
      </c>
      <c r="F9" s="7">
        <v>0</v>
      </c>
      <c r="G9" s="6">
        <f>F9*E9</f>
        <v>0</v>
      </c>
      <c r="H9" s="8"/>
      <c r="I9" s="9"/>
      <c r="J9" s="10"/>
      <c r="K9" s="7"/>
      <c r="L9" s="6"/>
      <c r="M9" s="5">
        <v>508</v>
      </c>
      <c r="N9" s="11">
        <v>43963</v>
      </c>
      <c r="O9" s="12"/>
      <c r="P9" s="5">
        <f>O9*E9</f>
        <v>0</v>
      </c>
      <c r="Q9" s="5"/>
      <c r="R9" s="5"/>
      <c r="S9" s="5"/>
      <c r="T9" s="5"/>
      <c r="U9" s="13"/>
      <c r="V9" s="14"/>
      <c r="W9" s="7">
        <v>0</v>
      </c>
      <c r="X9" s="5">
        <f>W9*E9</f>
        <v>0</v>
      </c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s="2" customFormat="1" ht="21" hidden="1" customHeight="1">
      <c r="A10" s="3"/>
      <c r="B10" s="15" t="s">
        <v>21</v>
      </c>
      <c r="C10" s="16"/>
      <c r="D10" s="17"/>
      <c r="E10" s="17"/>
      <c r="F10" s="17"/>
      <c r="G10" s="17">
        <f>SUM(G9:G9)</f>
        <v>0</v>
      </c>
      <c r="H10" s="17"/>
      <c r="I10" s="17"/>
      <c r="J10" s="17"/>
      <c r="K10" s="17"/>
      <c r="L10" s="17">
        <f>SUM(L9:L9)</f>
        <v>0</v>
      </c>
      <c r="M10" s="17"/>
      <c r="N10" s="18"/>
      <c r="O10" s="19"/>
      <c r="P10" s="17">
        <f>SUM(P9:P9)</f>
        <v>0</v>
      </c>
      <c r="Q10" s="20"/>
      <c r="R10" s="17"/>
      <c r="S10" s="17"/>
      <c r="T10" s="17"/>
      <c r="U10" s="17"/>
      <c r="V10" s="17"/>
      <c r="W10" s="17"/>
      <c r="X10" s="17">
        <f>SUM(X9:X9)</f>
        <v>0</v>
      </c>
      <c r="Y10" s="21">
        <f>G10+L10-P10</f>
        <v>0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2" customFormat="1" ht="26.25" customHeight="1">
      <c r="A11" s="110" t="s">
        <v>46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2" customFormat="1" ht="35.25" customHeight="1">
      <c r="A12" s="22">
        <v>1</v>
      </c>
      <c r="B12" s="4" t="s">
        <v>42</v>
      </c>
      <c r="C12" s="5" t="s">
        <v>20</v>
      </c>
      <c r="D12" s="5"/>
      <c r="E12" s="6">
        <v>68.900000000000006</v>
      </c>
      <c r="F12" s="7">
        <v>1060</v>
      </c>
      <c r="G12" s="6">
        <f>F12*E12</f>
        <v>73034</v>
      </c>
      <c r="H12" s="8"/>
      <c r="I12" s="9"/>
      <c r="J12" s="10"/>
      <c r="K12" s="7"/>
      <c r="L12" s="6"/>
      <c r="M12" s="5">
        <v>508</v>
      </c>
      <c r="N12" s="11">
        <v>43963</v>
      </c>
      <c r="O12" s="23">
        <v>20</v>
      </c>
      <c r="P12" s="5">
        <f>O12*E12</f>
        <v>1378</v>
      </c>
      <c r="Q12" s="5"/>
      <c r="R12" s="5"/>
      <c r="S12" s="5"/>
      <c r="T12" s="5"/>
      <c r="U12" s="13"/>
      <c r="V12" s="14"/>
      <c r="W12" s="7">
        <v>1040</v>
      </c>
      <c r="X12" s="5">
        <f>W12*E12</f>
        <v>71656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2" customFormat="1" ht="26.25" customHeight="1">
      <c r="A13" s="19"/>
      <c r="B13" s="24" t="s">
        <v>21</v>
      </c>
      <c r="C13" s="19"/>
      <c r="D13" s="17"/>
      <c r="E13" s="17"/>
      <c r="F13" s="25"/>
      <c r="G13" s="17">
        <f>SUM(G12)</f>
        <v>73034</v>
      </c>
      <c r="H13" s="26"/>
      <c r="I13" s="26"/>
      <c r="J13" s="17"/>
      <c r="K13" s="25"/>
      <c r="L13" s="17">
        <f>SUM(L12)</f>
        <v>0</v>
      </c>
      <c r="M13" s="25"/>
      <c r="N13" s="18"/>
      <c r="O13" s="19"/>
      <c r="P13" s="17">
        <f>SUM(P12)</f>
        <v>1378</v>
      </c>
      <c r="Q13" s="25"/>
      <c r="R13" s="25"/>
      <c r="S13" s="25"/>
      <c r="T13" s="25"/>
      <c r="U13" s="25"/>
      <c r="V13" s="25"/>
      <c r="W13" s="25"/>
      <c r="X13" s="17">
        <f>SUM(X12)</f>
        <v>71656</v>
      </c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2" customFormat="1" ht="26.25" customHeight="1">
      <c r="A14" s="110" t="s">
        <v>52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s="30" customFormat="1" ht="26.25" customHeight="1">
      <c r="A15" s="23">
        <v>1</v>
      </c>
      <c r="B15" s="97" t="s">
        <v>51</v>
      </c>
      <c r="C15" s="23" t="s">
        <v>20</v>
      </c>
      <c r="D15" s="27"/>
      <c r="E15" s="27">
        <v>367.94</v>
      </c>
      <c r="F15" s="28">
        <v>27</v>
      </c>
      <c r="G15" s="27">
        <f>F15*E15</f>
        <v>9934.3799999999992</v>
      </c>
      <c r="H15" s="29"/>
      <c r="I15" s="98">
        <v>44021</v>
      </c>
      <c r="J15" s="27">
        <v>600</v>
      </c>
      <c r="K15" s="28"/>
      <c r="L15" s="27"/>
      <c r="M15" s="28">
        <v>675</v>
      </c>
      <c r="N15" s="9">
        <v>44015</v>
      </c>
      <c r="O15" s="23"/>
      <c r="P15" s="27">
        <f>O15*E15</f>
        <v>0</v>
      </c>
      <c r="Q15" s="28"/>
      <c r="R15" s="28"/>
      <c r="S15" s="28"/>
      <c r="T15" s="28"/>
      <c r="U15" s="28"/>
      <c r="V15" s="28"/>
      <c r="W15" s="7">
        <f>F15-O15</f>
        <v>27</v>
      </c>
      <c r="X15" s="27">
        <f>W15*E15</f>
        <v>9934.3799999999992</v>
      </c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</row>
    <row r="16" spans="1:41" s="30" customFormat="1" ht="26.25" customHeight="1">
      <c r="A16" s="31"/>
      <c r="B16" s="32" t="s">
        <v>21</v>
      </c>
      <c r="C16" s="31"/>
      <c r="D16" s="33"/>
      <c r="E16" s="33"/>
      <c r="F16" s="34"/>
      <c r="G16" s="33">
        <f>SUM(G15)</f>
        <v>9934.3799999999992</v>
      </c>
      <c r="H16" s="35"/>
      <c r="I16" s="35"/>
      <c r="J16" s="33"/>
      <c r="K16" s="34"/>
      <c r="L16" s="33"/>
      <c r="M16" s="34"/>
      <c r="N16" s="36"/>
      <c r="O16" s="31"/>
      <c r="P16" s="33">
        <f>SUM(P15)</f>
        <v>0</v>
      </c>
      <c r="Q16" s="34"/>
      <c r="R16" s="34"/>
      <c r="S16" s="34"/>
      <c r="T16" s="34"/>
      <c r="U16" s="34"/>
      <c r="V16" s="34"/>
      <c r="W16" s="34"/>
      <c r="X16" s="33">
        <f>SUM(X15)</f>
        <v>9934.3799999999992</v>
      </c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</row>
    <row r="17" spans="1:41" s="2" customFormat="1" ht="26.25" customHeight="1">
      <c r="A17" s="110" t="s">
        <v>44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s="2" customFormat="1" ht="26.25" customHeight="1">
      <c r="A18" s="22">
        <v>1</v>
      </c>
      <c r="B18" s="4" t="s">
        <v>43</v>
      </c>
      <c r="C18" s="5" t="s">
        <v>20</v>
      </c>
      <c r="D18" s="5"/>
      <c r="E18" s="6">
        <v>65.25</v>
      </c>
      <c r="F18" s="7">
        <v>4</v>
      </c>
      <c r="G18" s="6">
        <f>F18*E18</f>
        <v>261</v>
      </c>
      <c r="H18" s="8"/>
      <c r="I18" s="9"/>
      <c r="J18" s="10"/>
      <c r="K18" s="7"/>
      <c r="L18" s="6"/>
      <c r="M18" s="5">
        <v>508</v>
      </c>
      <c r="N18" s="11">
        <v>43963</v>
      </c>
      <c r="O18" s="23">
        <v>4</v>
      </c>
      <c r="P18" s="5">
        <f>O18*E18</f>
        <v>261</v>
      </c>
      <c r="Q18" s="5"/>
      <c r="R18" s="5"/>
      <c r="S18" s="5"/>
      <c r="T18" s="5"/>
      <c r="U18" s="13"/>
      <c r="V18" s="14"/>
      <c r="W18" s="7">
        <v>0</v>
      </c>
      <c r="X18" s="5">
        <f>W18*E18</f>
        <v>0</v>
      </c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s="2" customFormat="1" ht="21" customHeight="1">
      <c r="A19" s="19"/>
      <c r="B19" s="24" t="s">
        <v>21</v>
      </c>
      <c r="C19" s="19"/>
      <c r="D19" s="17"/>
      <c r="E19" s="17"/>
      <c r="F19" s="25"/>
      <c r="G19" s="17">
        <f>SUM(G18:G18)</f>
        <v>261</v>
      </c>
      <c r="H19" s="26"/>
      <c r="I19" s="26"/>
      <c r="J19" s="17"/>
      <c r="K19" s="25"/>
      <c r="L19" s="17">
        <f>SUM(L18:L18)</f>
        <v>0</v>
      </c>
      <c r="M19" s="25"/>
      <c r="N19" s="18"/>
      <c r="O19" s="19"/>
      <c r="P19" s="17">
        <f>SUM(P18:P18)</f>
        <v>261</v>
      </c>
      <c r="Q19" s="25"/>
      <c r="R19" s="25"/>
      <c r="S19" s="25"/>
      <c r="T19" s="25"/>
      <c r="U19" s="25"/>
      <c r="V19" s="25"/>
      <c r="W19" s="25"/>
      <c r="X19" s="17">
        <f>SUM(X18:X18)</f>
        <v>0</v>
      </c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s="2" customFormat="1" ht="21" customHeight="1">
      <c r="A20" s="110" t="s">
        <v>45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s="2" customFormat="1" ht="26.25" customHeight="1">
      <c r="A21" s="22">
        <v>1</v>
      </c>
      <c r="B21" s="4" t="s">
        <v>43</v>
      </c>
      <c r="C21" s="5" t="s">
        <v>20</v>
      </c>
      <c r="D21" s="5"/>
      <c r="E21" s="6">
        <v>65.25</v>
      </c>
      <c r="F21" s="7">
        <v>5</v>
      </c>
      <c r="G21" s="6">
        <f>F21*E21</f>
        <v>326.25</v>
      </c>
      <c r="H21" s="8"/>
      <c r="I21" s="9"/>
      <c r="J21" s="10"/>
      <c r="K21" s="7"/>
      <c r="L21" s="6"/>
      <c r="M21" s="5">
        <v>508</v>
      </c>
      <c r="N21" s="11">
        <v>43963</v>
      </c>
      <c r="O21" s="23">
        <v>5</v>
      </c>
      <c r="P21" s="5">
        <f>O21*E21</f>
        <v>326.25</v>
      </c>
      <c r="Q21" s="5"/>
      <c r="R21" s="5"/>
      <c r="S21" s="5"/>
      <c r="T21" s="5"/>
      <c r="U21" s="13"/>
      <c r="V21" s="14"/>
      <c r="W21" s="7">
        <v>0</v>
      </c>
      <c r="X21" s="5">
        <f>W21*E21</f>
        <v>0</v>
      </c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s="2" customFormat="1" ht="21" customHeight="1">
      <c r="A22" s="19"/>
      <c r="B22" s="24" t="s">
        <v>21</v>
      </c>
      <c r="C22" s="19"/>
      <c r="D22" s="17"/>
      <c r="E22" s="17"/>
      <c r="F22" s="25"/>
      <c r="G22" s="17">
        <f>SUM(G21)</f>
        <v>326.25</v>
      </c>
      <c r="H22" s="26"/>
      <c r="I22" s="26"/>
      <c r="J22" s="17"/>
      <c r="K22" s="25"/>
      <c r="L22" s="17">
        <f>SUM(L21)</f>
        <v>0</v>
      </c>
      <c r="M22" s="25"/>
      <c r="N22" s="18"/>
      <c r="O22" s="19"/>
      <c r="P22" s="17">
        <f>SUM(P21)</f>
        <v>326.25</v>
      </c>
      <c r="Q22" s="25"/>
      <c r="R22" s="25"/>
      <c r="S22" s="25"/>
      <c r="T22" s="25"/>
      <c r="U22" s="25"/>
      <c r="V22" s="25"/>
      <c r="W22" s="25"/>
      <c r="X22" s="17">
        <f>SUM(X21)</f>
        <v>0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s="2" customFormat="1" ht="21" customHeight="1">
      <c r="A23" s="110" t="s">
        <v>47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s="2" customFormat="1" ht="36" customHeight="1">
      <c r="A24" s="22">
        <v>1</v>
      </c>
      <c r="B24" s="4" t="s">
        <v>42</v>
      </c>
      <c r="C24" s="5" t="s">
        <v>20</v>
      </c>
      <c r="D24" s="5"/>
      <c r="E24" s="6">
        <v>68.900000000000006</v>
      </c>
      <c r="F24" s="7">
        <v>0</v>
      </c>
      <c r="G24" s="6">
        <f>F24*E24</f>
        <v>0</v>
      </c>
      <c r="H24" s="8"/>
      <c r="I24" s="9"/>
      <c r="J24" s="10"/>
      <c r="K24" s="7"/>
      <c r="L24" s="6"/>
      <c r="M24" s="5">
        <v>508</v>
      </c>
      <c r="N24" s="11">
        <v>43963</v>
      </c>
      <c r="O24" s="23"/>
      <c r="P24" s="5">
        <f>O24*E24</f>
        <v>0</v>
      </c>
      <c r="Q24" s="5"/>
      <c r="R24" s="5"/>
      <c r="S24" s="5"/>
      <c r="T24" s="5"/>
      <c r="U24" s="13"/>
      <c r="V24" s="14"/>
      <c r="W24" s="7">
        <f>F24-O24</f>
        <v>0</v>
      </c>
      <c r="X24" s="5">
        <f>W24*E24</f>
        <v>0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s="2" customFormat="1" ht="25.5" customHeight="1">
      <c r="A25" s="22">
        <v>2</v>
      </c>
      <c r="B25" s="4" t="s">
        <v>43</v>
      </c>
      <c r="C25" s="5" t="s">
        <v>20</v>
      </c>
      <c r="D25" s="5"/>
      <c r="E25" s="6">
        <v>65.25</v>
      </c>
      <c r="F25" s="7">
        <v>0</v>
      </c>
      <c r="G25" s="6">
        <f>F25*E25</f>
        <v>0</v>
      </c>
      <c r="H25" s="8"/>
      <c r="I25" s="9"/>
      <c r="J25" s="10"/>
      <c r="K25" s="7"/>
      <c r="L25" s="6"/>
      <c r="M25" s="5">
        <v>508</v>
      </c>
      <c r="N25" s="11">
        <v>43963</v>
      </c>
      <c r="O25" s="23"/>
      <c r="P25" s="5">
        <f>O25*E25</f>
        <v>0</v>
      </c>
      <c r="Q25" s="5"/>
      <c r="R25" s="5"/>
      <c r="S25" s="5"/>
      <c r="T25" s="5"/>
      <c r="U25" s="13"/>
      <c r="V25" s="14"/>
      <c r="W25" s="7">
        <f>F25-O25</f>
        <v>0</v>
      </c>
      <c r="X25" s="5">
        <f>W25*E25</f>
        <v>0</v>
      </c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s="2" customFormat="1" ht="21" customHeight="1">
      <c r="A26" s="94"/>
      <c r="B26" s="24" t="s">
        <v>21</v>
      </c>
      <c r="C26" s="19"/>
      <c r="D26" s="17"/>
      <c r="E26" s="17"/>
      <c r="F26" s="25"/>
      <c r="G26" s="17">
        <f>SUM(G24:G25)</f>
        <v>0</v>
      </c>
      <c r="H26" s="26"/>
      <c r="I26" s="26"/>
      <c r="J26" s="17"/>
      <c r="K26" s="25"/>
      <c r="L26" s="17">
        <f>SUM(L24:L25)</f>
        <v>0</v>
      </c>
      <c r="M26" s="25"/>
      <c r="N26" s="18"/>
      <c r="O26" s="19"/>
      <c r="P26" s="17">
        <f>SUM(P24:P25)</f>
        <v>0</v>
      </c>
      <c r="Q26" s="25"/>
      <c r="R26" s="25"/>
      <c r="S26" s="25"/>
      <c r="T26" s="25"/>
      <c r="U26" s="25"/>
      <c r="V26" s="25"/>
      <c r="W26" s="25"/>
      <c r="X26" s="17">
        <f>SUM(X24:X25)</f>
        <v>0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s="2" customFormat="1" ht="19.5" customHeight="1">
      <c r="A27" s="100" t="s">
        <v>28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2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s="2" customFormat="1" ht="35.25" customHeight="1">
      <c r="A28" s="23">
        <v>1</v>
      </c>
      <c r="B28" s="4" t="s">
        <v>25</v>
      </c>
      <c r="C28" s="5" t="s">
        <v>20</v>
      </c>
      <c r="D28" s="5"/>
      <c r="E28" s="5">
        <v>555.22</v>
      </c>
      <c r="F28" s="28">
        <v>50</v>
      </c>
      <c r="G28" s="6">
        <f>F28*E28</f>
        <v>27761</v>
      </c>
      <c r="H28" s="29"/>
      <c r="I28" s="38"/>
      <c r="J28" s="5"/>
      <c r="K28" s="39"/>
      <c r="L28" s="27"/>
      <c r="M28" s="28">
        <v>490</v>
      </c>
      <c r="N28" s="9">
        <v>43950</v>
      </c>
      <c r="O28" s="23">
        <v>50</v>
      </c>
      <c r="P28" s="27">
        <f>O28*E28</f>
        <v>27761</v>
      </c>
      <c r="Q28" s="40"/>
      <c r="R28" s="28"/>
      <c r="S28" s="28"/>
      <c r="T28" s="28"/>
      <c r="U28" s="28"/>
      <c r="V28" s="28"/>
      <c r="W28" s="7">
        <v>0</v>
      </c>
      <c r="X28" s="27">
        <f>W28*E28</f>
        <v>0</v>
      </c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 s="2" customFormat="1" ht="27" customHeight="1">
      <c r="A29" s="23">
        <v>2</v>
      </c>
      <c r="B29" s="4" t="s">
        <v>43</v>
      </c>
      <c r="C29" s="5" t="s">
        <v>20</v>
      </c>
      <c r="D29" s="5"/>
      <c r="E29" s="6">
        <v>65.25</v>
      </c>
      <c r="F29" s="7">
        <v>9</v>
      </c>
      <c r="G29" s="6">
        <f>F29*E29</f>
        <v>587.25</v>
      </c>
      <c r="H29" s="8"/>
      <c r="I29" s="9"/>
      <c r="J29" s="10"/>
      <c r="K29" s="7"/>
      <c r="L29" s="6"/>
      <c r="M29" s="5">
        <v>508</v>
      </c>
      <c r="N29" s="11">
        <v>43963</v>
      </c>
      <c r="O29" s="23"/>
      <c r="P29" s="5">
        <f>O29*E29</f>
        <v>0</v>
      </c>
      <c r="Q29" s="5"/>
      <c r="R29" s="5"/>
      <c r="S29" s="5"/>
      <c r="T29" s="5"/>
      <c r="U29" s="13"/>
      <c r="V29" s="14"/>
      <c r="W29" s="7">
        <f>F29-O29</f>
        <v>9</v>
      </c>
      <c r="X29" s="5">
        <f>W29*E29</f>
        <v>587.25</v>
      </c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s="2" customFormat="1" ht="19.5" customHeight="1">
      <c r="A30" s="19"/>
      <c r="B30" s="41" t="s">
        <v>21</v>
      </c>
      <c r="C30" s="19"/>
      <c r="D30" s="19"/>
      <c r="E30" s="17"/>
      <c r="F30" s="19"/>
      <c r="G30" s="17">
        <f>SUM(G28:G29)</f>
        <v>28348.25</v>
      </c>
      <c r="H30" s="26"/>
      <c r="I30" s="42"/>
      <c r="J30" s="19"/>
      <c r="K30" s="25"/>
      <c r="L30" s="17">
        <f>SUM(L28:L29)</f>
        <v>0</v>
      </c>
      <c r="M30" s="25"/>
      <c r="N30" s="18"/>
      <c r="O30" s="19"/>
      <c r="P30" s="17">
        <f>SUM(P28:P29)</f>
        <v>27761</v>
      </c>
      <c r="Q30" s="43"/>
      <c r="R30" s="25"/>
      <c r="S30" s="25"/>
      <c r="T30" s="25"/>
      <c r="U30" s="25"/>
      <c r="V30" s="25"/>
      <c r="W30" s="19"/>
      <c r="X30" s="17">
        <f>SUM(X28:X29)</f>
        <v>587.25</v>
      </c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s="2" customFormat="1" ht="19.5" customHeight="1">
      <c r="A31" s="100" t="s">
        <v>29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2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s="2" customFormat="1" ht="23.25" customHeight="1">
      <c r="A32" s="23">
        <v>1</v>
      </c>
      <c r="B32" s="4" t="s">
        <v>43</v>
      </c>
      <c r="C32" s="5" t="s">
        <v>20</v>
      </c>
      <c r="D32" s="5"/>
      <c r="E32" s="6">
        <v>65.25</v>
      </c>
      <c r="F32" s="7">
        <v>0</v>
      </c>
      <c r="G32" s="6">
        <f>F32*E32</f>
        <v>0</v>
      </c>
      <c r="H32" s="8"/>
      <c r="I32" s="9"/>
      <c r="J32" s="10"/>
      <c r="K32" s="7"/>
      <c r="L32" s="6"/>
      <c r="M32" s="5">
        <v>508</v>
      </c>
      <c r="N32" s="11">
        <v>43963</v>
      </c>
      <c r="O32" s="23"/>
      <c r="P32" s="5">
        <f>O32*E32</f>
        <v>0</v>
      </c>
      <c r="Q32" s="5"/>
      <c r="R32" s="5"/>
      <c r="S32" s="5"/>
      <c r="T32" s="5"/>
      <c r="U32" s="13"/>
      <c r="V32" s="14"/>
      <c r="W32" s="7">
        <f>F32-O32</f>
        <v>0</v>
      </c>
      <c r="X32" s="5">
        <f>W32*E32</f>
        <v>0</v>
      </c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s="2" customFormat="1" ht="19.5" customHeight="1">
      <c r="A33" s="19"/>
      <c r="B33" s="41" t="s">
        <v>21</v>
      </c>
      <c r="C33" s="19"/>
      <c r="D33" s="19"/>
      <c r="E33" s="17"/>
      <c r="F33" s="19"/>
      <c r="G33" s="17">
        <f>SUM(G32:G32)</f>
        <v>0</v>
      </c>
      <c r="H33" s="26"/>
      <c r="I33" s="42"/>
      <c r="J33" s="19"/>
      <c r="K33" s="25"/>
      <c r="L33" s="17">
        <f>SUM(L32:L32)</f>
        <v>0</v>
      </c>
      <c r="M33" s="25"/>
      <c r="N33" s="18"/>
      <c r="O33" s="19"/>
      <c r="P33" s="17">
        <f>SUM(P32:P32)</f>
        <v>0</v>
      </c>
      <c r="Q33" s="43"/>
      <c r="R33" s="25"/>
      <c r="S33" s="25"/>
      <c r="T33" s="25"/>
      <c r="U33" s="25"/>
      <c r="V33" s="25"/>
      <c r="W33" s="19"/>
      <c r="X33" s="17">
        <f>SUM(X32:X32)</f>
        <v>0</v>
      </c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s="2" customFormat="1" ht="16.5" customHeight="1">
      <c r="A34" s="100" t="s">
        <v>30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2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s="2" customFormat="1" ht="40.5" customHeight="1">
      <c r="A35" s="23">
        <v>1</v>
      </c>
      <c r="B35" s="4" t="s">
        <v>25</v>
      </c>
      <c r="C35" s="5" t="s">
        <v>20</v>
      </c>
      <c r="D35" s="5"/>
      <c r="E35" s="5">
        <v>555.22</v>
      </c>
      <c r="F35" s="28">
        <v>48</v>
      </c>
      <c r="G35" s="6">
        <f>F35*E35</f>
        <v>26650.560000000001</v>
      </c>
      <c r="H35" s="29"/>
      <c r="I35" s="38"/>
      <c r="J35" s="5"/>
      <c r="K35" s="39"/>
      <c r="L35" s="27"/>
      <c r="M35" s="28">
        <v>490</v>
      </c>
      <c r="N35" s="9">
        <v>43950</v>
      </c>
      <c r="O35" s="23">
        <v>0</v>
      </c>
      <c r="P35" s="27">
        <f>O35*E35</f>
        <v>0</v>
      </c>
      <c r="Q35" s="40"/>
      <c r="R35" s="28"/>
      <c r="S35" s="28"/>
      <c r="T35" s="28"/>
      <c r="U35" s="28"/>
      <c r="V35" s="28"/>
      <c r="W35" s="7">
        <v>48</v>
      </c>
      <c r="X35" s="27">
        <f>W35*E35</f>
        <v>26650.560000000001</v>
      </c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s="2" customFormat="1" ht="37.5" hidden="1" customHeight="1">
      <c r="A36" s="23">
        <v>2</v>
      </c>
      <c r="B36" s="4" t="s">
        <v>42</v>
      </c>
      <c r="C36" s="5" t="s">
        <v>20</v>
      </c>
      <c r="D36" s="5"/>
      <c r="E36" s="6">
        <v>73.599999999999994</v>
      </c>
      <c r="F36" s="7">
        <v>0</v>
      </c>
      <c r="G36" s="6">
        <f>F36*E36</f>
        <v>0</v>
      </c>
      <c r="H36" s="8"/>
      <c r="I36" s="9"/>
      <c r="J36" s="10"/>
      <c r="K36" s="7"/>
      <c r="L36" s="6"/>
      <c r="M36" s="5">
        <v>508</v>
      </c>
      <c r="N36" s="11">
        <v>43963</v>
      </c>
      <c r="O36" s="23">
        <f>F36-W36+K36</f>
        <v>0</v>
      </c>
      <c r="P36" s="5">
        <f>O36*E36</f>
        <v>0</v>
      </c>
      <c r="Q36" s="5"/>
      <c r="R36" s="5"/>
      <c r="S36" s="5"/>
      <c r="T36" s="5"/>
      <c r="U36" s="13"/>
      <c r="V36" s="14"/>
      <c r="W36" s="7">
        <v>0</v>
      </c>
      <c r="X36" s="27">
        <f>W36*E36</f>
        <v>0</v>
      </c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s="2" customFormat="1" ht="27.75" customHeight="1">
      <c r="A37" s="23">
        <v>2</v>
      </c>
      <c r="B37" s="4" t="s">
        <v>43</v>
      </c>
      <c r="C37" s="5" t="s">
        <v>20</v>
      </c>
      <c r="D37" s="5"/>
      <c r="E37" s="6">
        <v>65.25</v>
      </c>
      <c r="F37" s="7">
        <v>20</v>
      </c>
      <c r="G37" s="6">
        <f>F37*E37</f>
        <v>1305</v>
      </c>
      <c r="H37" s="8"/>
      <c r="I37" s="9"/>
      <c r="J37" s="10"/>
      <c r="K37" s="7"/>
      <c r="L37" s="6"/>
      <c r="M37" s="5">
        <v>508</v>
      </c>
      <c r="N37" s="11">
        <v>43963</v>
      </c>
      <c r="O37" s="23"/>
      <c r="P37" s="5">
        <f>O37*E37</f>
        <v>0</v>
      </c>
      <c r="Q37" s="5"/>
      <c r="R37" s="5"/>
      <c r="S37" s="5"/>
      <c r="T37" s="5"/>
      <c r="U37" s="13"/>
      <c r="V37" s="14"/>
      <c r="W37" s="7">
        <f>F37-O37</f>
        <v>20</v>
      </c>
      <c r="X37" s="27">
        <f>W37*E37</f>
        <v>1305</v>
      </c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s="2" customFormat="1" ht="16.5" customHeight="1">
      <c r="A38" s="19"/>
      <c r="B38" s="41" t="s">
        <v>21</v>
      </c>
      <c r="C38" s="19"/>
      <c r="D38" s="19"/>
      <c r="E38" s="17"/>
      <c r="F38" s="19"/>
      <c r="G38" s="17">
        <f>SUM(G35:G37)</f>
        <v>27955.56</v>
      </c>
      <c r="H38" s="26"/>
      <c r="I38" s="42"/>
      <c r="J38" s="19"/>
      <c r="K38" s="25"/>
      <c r="L38" s="17">
        <f>SUM(L35:L37)</f>
        <v>0</v>
      </c>
      <c r="M38" s="25"/>
      <c r="N38" s="18"/>
      <c r="O38" s="19"/>
      <c r="P38" s="17">
        <f>SUM(P35:P37)</f>
        <v>0</v>
      </c>
      <c r="Q38" s="43"/>
      <c r="R38" s="25"/>
      <c r="S38" s="25"/>
      <c r="T38" s="25"/>
      <c r="U38" s="25"/>
      <c r="V38" s="25"/>
      <c r="W38" s="19"/>
      <c r="X38" s="17">
        <f>SUM(X35:X37)</f>
        <v>27955.56</v>
      </c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s="2" customFormat="1" ht="16.5" hidden="1" customHeight="1">
      <c r="A39" s="100" t="s">
        <v>31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2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pans="1:41" s="2" customFormat="1" ht="36.75" hidden="1" customHeight="1">
      <c r="A40" s="23">
        <v>1</v>
      </c>
      <c r="B40" s="4" t="s">
        <v>25</v>
      </c>
      <c r="C40" s="5" t="s">
        <v>20</v>
      </c>
      <c r="D40" s="5"/>
      <c r="E40" s="5">
        <v>555.22</v>
      </c>
      <c r="F40" s="28">
        <v>0</v>
      </c>
      <c r="G40" s="6">
        <f>F40*E40</f>
        <v>0</v>
      </c>
      <c r="H40" s="29"/>
      <c r="I40" s="38"/>
      <c r="J40" s="5"/>
      <c r="K40" s="39"/>
      <c r="L40" s="27"/>
      <c r="M40" s="28">
        <v>490</v>
      </c>
      <c r="N40" s="9">
        <v>43950</v>
      </c>
      <c r="O40" s="23">
        <f>F40-W40+K40</f>
        <v>0</v>
      </c>
      <c r="P40" s="27">
        <f>O40*E40</f>
        <v>0</v>
      </c>
      <c r="Q40" s="40"/>
      <c r="R40" s="28"/>
      <c r="S40" s="28"/>
      <c r="T40" s="28"/>
      <c r="U40" s="28"/>
      <c r="V40" s="28"/>
      <c r="W40" s="28">
        <v>0</v>
      </c>
      <c r="X40" s="27">
        <f>W40*E40</f>
        <v>0</v>
      </c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1:41" s="2" customFormat="1" ht="26.25" hidden="1" customHeight="1">
      <c r="A41" s="23">
        <v>2</v>
      </c>
      <c r="B41" s="4" t="s">
        <v>26</v>
      </c>
      <c r="C41" s="5" t="s">
        <v>20</v>
      </c>
      <c r="D41" s="5"/>
      <c r="E41" s="5">
        <v>71.599999999999994</v>
      </c>
      <c r="F41" s="28">
        <v>0</v>
      </c>
      <c r="G41" s="6">
        <f>F41*E41</f>
        <v>0</v>
      </c>
      <c r="H41" s="29"/>
      <c r="I41" s="38"/>
      <c r="J41" s="5"/>
      <c r="K41" s="39"/>
      <c r="L41" s="27"/>
      <c r="M41" s="28">
        <v>490</v>
      </c>
      <c r="N41" s="9">
        <v>43950</v>
      </c>
      <c r="O41" s="23">
        <f>F41-W41+K41</f>
        <v>0</v>
      </c>
      <c r="P41" s="27">
        <f>O41*E41</f>
        <v>0</v>
      </c>
      <c r="Q41" s="40"/>
      <c r="R41" s="28"/>
      <c r="S41" s="28"/>
      <c r="T41" s="28"/>
      <c r="U41" s="28"/>
      <c r="V41" s="28"/>
      <c r="W41" s="28">
        <v>0</v>
      </c>
      <c r="X41" s="27">
        <f>W41*E41</f>
        <v>0</v>
      </c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 s="2" customFormat="1" ht="36.75" hidden="1" customHeight="1">
      <c r="A42" s="23">
        <v>3</v>
      </c>
      <c r="B42" s="4" t="s">
        <v>42</v>
      </c>
      <c r="C42" s="5" t="s">
        <v>20</v>
      </c>
      <c r="D42" s="5"/>
      <c r="E42" s="6">
        <v>73.599999999999994</v>
      </c>
      <c r="F42" s="7">
        <v>0</v>
      </c>
      <c r="G42" s="6">
        <f>F42*E42</f>
        <v>0</v>
      </c>
      <c r="H42" s="8"/>
      <c r="I42" s="9"/>
      <c r="J42" s="10"/>
      <c r="K42" s="7"/>
      <c r="L42" s="6"/>
      <c r="M42" s="5">
        <v>508</v>
      </c>
      <c r="N42" s="11">
        <v>43963</v>
      </c>
      <c r="O42" s="23">
        <f>F42-W42+K42</f>
        <v>0</v>
      </c>
      <c r="P42" s="5">
        <f>O42*E42</f>
        <v>0</v>
      </c>
      <c r="Q42" s="5"/>
      <c r="R42" s="5"/>
      <c r="S42" s="5"/>
      <c r="T42" s="5"/>
      <c r="U42" s="13"/>
      <c r="V42" s="14"/>
      <c r="W42" s="7">
        <v>0</v>
      </c>
      <c r="X42" s="5">
        <f>W42*E42</f>
        <v>0</v>
      </c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 s="2" customFormat="1" ht="16.5" hidden="1" customHeight="1">
      <c r="A43" s="19"/>
      <c r="B43" s="41" t="s">
        <v>21</v>
      </c>
      <c r="C43" s="19"/>
      <c r="D43" s="19"/>
      <c r="E43" s="17"/>
      <c r="F43" s="19"/>
      <c r="G43" s="17">
        <f>SUM(G40:G42)</f>
        <v>0</v>
      </c>
      <c r="H43" s="26"/>
      <c r="I43" s="42"/>
      <c r="J43" s="19"/>
      <c r="K43" s="25"/>
      <c r="L43" s="17">
        <f>SUM(L40:L42)</f>
        <v>0</v>
      </c>
      <c r="M43" s="25"/>
      <c r="N43" s="18"/>
      <c r="O43" s="19"/>
      <c r="P43" s="17">
        <f>SUM(P40:P42)</f>
        <v>0</v>
      </c>
      <c r="Q43" s="43"/>
      <c r="R43" s="25"/>
      <c r="S43" s="25"/>
      <c r="T43" s="25"/>
      <c r="U43" s="25"/>
      <c r="V43" s="25"/>
      <c r="W43" s="19"/>
      <c r="X43" s="17">
        <f>SUM(X40:X42)</f>
        <v>0</v>
      </c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1:41" s="2" customFormat="1" ht="19.5" hidden="1" customHeight="1">
      <c r="A44" s="100" t="s">
        <v>32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2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1:41" s="2" customFormat="1" ht="38.25" hidden="1" customHeight="1">
      <c r="A45" s="23">
        <v>1</v>
      </c>
      <c r="B45" s="4" t="s">
        <v>25</v>
      </c>
      <c r="C45" s="5" t="s">
        <v>20</v>
      </c>
      <c r="D45" s="5"/>
      <c r="E45" s="5">
        <v>555.22</v>
      </c>
      <c r="F45" s="28">
        <v>0</v>
      </c>
      <c r="G45" s="6">
        <f>F45*E45</f>
        <v>0</v>
      </c>
      <c r="H45" s="29"/>
      <c r="I45" s="38"/>
      <c r="J45" s="5"/>
      <c r="K45" s="39"/>
      <c r="L45" s="27"/>
      <c r="M45" s="28">
        <v>490</v>
      </c>
      <c r="N45" s="9">
        <v>43950</v>
      </c>
      <c r="O45" s="23">
        <f>F45-W45+K45</f>
        <v>0</v>
      </c>
      <c r="P45" s="27">
        <f>O45*E45</f>
        <v>0</v>
      </c>
      <c r="Q45" s="40"/>
      <c r="R45" s="28"/>
      <c r="S45" s="28"/>
      <c r="T45" s="28"/>
      <c r="U45" s="28"/>
      <c r="V45" s="28"/>
      <c r="W45" s="28">
        <v>0</v>
      </c>
      <c r="X45" s="27">
        <f>W45*E45</f>
        <v>0</v>
      </c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41" s="2" customFormat="1" ht="30" hidden="1" customHeight="1">
      <c r="A46" s="23">
        <v>2</v>
      </c>
      <c r="B46" s="4" t="s">
        <v>26</v>
      </c>
      <c r="C46" s="5" t="s">
        <v>20</v>
      </c>
      <c r="D46" s="5"/>
      <c r="E46" s="5">
        <v>71.599999999999994</v>
      </c>
      <c r="F46" s="28">
        <v>0</v>
      </c>
      <c r="G46" s="6">
        <f>F46*E46</f>
        <v>0</v>
      </c>
      <c r="H46" s="29"/>
      <c r="I46" s="38"/>
      <c r="J46" s="5"/>
      <c r="K46" s="39"/>
      <c r="L46" s="27"/>
      <c r="M46" s="28">
        <v>490</v>
      </c>
      <c r="N46" s="9">
        <v>43950</v>
      </c>
      <c r="O46" s="23">
        <f>F46-W46+K46</f>
        <v>0</v>
      </c>
      <c r="P46" s="27">
        <f>O46*E46</f>
        <v>0</v>
      </c>
      <c r="Q46" s="40"/>
      <c r="R46" s="28"/>
      <c r="S46" s="28"/>
      <c r="T46" s="28"/>
      <c r="U46" s="28"/>
      <c r="V46" s="28"/>
      <c r="W46" s="28">
        <v>0</v>
      </c>
      <c r="X46" s="27">
        <f>W46*E46</f>
        <v>0</v>
      </c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 s="2" customFormat="1" ht="36" hidden="1" customHeight="1">
      <c r="A47" s="23">
        <v>3</v>
      </c>
      <c r="B47" s="4" t="s">
        <v>42</v>
      </c>
      <c r="C47" s="5" t="s">
        <v>20</v>
      </c>
      <c r="D47" s="5"/>
      <c r="E47" s="6">
        <v>73.599999999999994</v>
      </c>
      <c r="F47" s="7">
        <v>0</v>
      </c>
      <c r="G47" s="6">
        <f>F47*E47</f>
        <v>0</v>
      </c>
      <c r="H47" s="8"/>
      <c r="I47" s="9"/>
      <c r="J47" s="10"/>
      <c r="K47" s="7"/>
      <c r="L47" s="6"/>
      <c r="M47" s="5">
        <v>508</v>
      </c>
      <c r="N47" s="11">
        <v>43963</v>
      </c>
      <c r="O47" s="23">
        <f>F47-W47+K47</f>
        <v>0</v>
      </c>
      <c r="P47" s="5">
        <f>O47*E47</f>
        <v>0</v>
      </c>
      <c r="Q47" s="5"/>
      <c r="R47" s="5"/>
      <c r="S47" s="5"/>
      <c r="T47" s="5"/>
      <c r="U47" s="13"/>
      <c r="V47" s="14"/>
      <c r="W47" s="7">
        <v>0</v>
      </c>
      <c r="X47" s="5">
        <f>W47*E47</f>
        <v>0</v>
      </c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1:41" s="2" customFormat="1" ht="30.75" hidden="1" customHeight="1">
      <c r="A48" s="23">
        <v>4</v>
      </c>
      <c r="B48" s="4" t="s">
        <v>43</v>
      </c>
      <c r="C48" s="5" t="s">
        <v>20</v>
      </c>
      <c r="D48" s="5"/>
      <c r="E48" s="6">
        <v>65.25</v>
      </c>
      <c r="F48" s="7">
        <v>0</v>
      </c>
      <c r="G48" s="6">
        <f>F48*E48</f>
        <v>0</v>
      </c>
      <c r="H48" s="8"/>
      <c r="I48" s="9"/>
      <c r="J48" s="10"/>
      <c r="K48" s="7"/>
      <c r="L48" s="6"/>
      <c r="M48" s="5">
        <v>508</v>
      </c>
      <c r="N48" s="11">
        <v>43963</v>
      </c>
      <c r="O48" s="23">
        <f>F48-W48+K48</f>
        <v>0</v>
      </c>
      <c r="P48" s="5">
        <f>O48*E48</f>
        <v>0</v>
      </c>
      <c r="Q48" s="5"/>
      <c r="R48" s="5"/>
      <c r="S48" s="5"/>
      <c r="T48" s="5"/>
      <c r="U48" s="13"/>
      <c r="V48" s="14"/>
      <c r="W48" s="7">
        <v>0</v>
      </c>
      <c r="X48" s="5">
        <f>W48*E48</f>
        <v>0</v>
      </c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1" s="2" customFormat="1" ht="19.5" hidden="1" customHeight="1">
      <c r="A49" s="19"/>
      <c r="B49" s="41" t="s">
        <v>21</v>
      </c>
      <c r="C49" s="19"/>
      <c r="D49" s="19"/>
      <c r="E49" s="17"/>
      <c r="F49" s="19"/>
      <c r="G49" s="17">
        <f>SUM(G45:G48)</f>
        <v>0</v>
      </c>
      <c r="H49" s="26"/>
      <c r="I49" s="42"/>
      <c r="J49" s="19"/>
      <c r="K49" s="25"/>
      <c r="L49" s="17">
        <f>SUM(L45:L48)</f>
        <v>0</v>
      </c>
      <c r="M49" s="25"/>
      <c r="N49" s="18"/>
      <c r="O49" s="19"/>
      <c r="P49" s="17">
        <f>SUM(P45:P48)</f>
        <v>0</v>
      </c>
      <c r="Q49" s="43"/>
      <c r="R49" s="25"/>
      <c r="S49" s="25"/>
      <c r="T49" s="25"/>
      <c r="U49" s="25"/>
      <c r="V49" s="25"/>
      <c r="W49" s="19"/>
      <c r="X49" s="17">
        <f>SUM(X45:X48)</f>
        <v>0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1" s="2" customFormat="1" ht="18" customHeight="1">
      <c r="A50" s="100" t="s">
        <v>33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2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1:41" s="2" customFormat="1" ht="38.25" customHeight="1">
      <c r="A51" s="23">
        <v>1</v>
      </c>
      <c r="B51" s="4" t="s">
        <v>25</v>
      </c>
      <c r="C51" s="5" t="s">
        <v>20</v>
      </c>
      <c r="D51" s="5"/>
      <c r="E51" s="5">
        <v>555.22</v>
      </c>
      <c r="F51" s="28">
        <v>6</v>
      </c>
      <c r="G51" s="6">
        <f>F51*E51</f>
        <v>3331.32</v>
      </c>
      <c r="H51" s="29"/>
      <c r="I51" s="38"/>
      <c r="J51" s="5"/>
      <c r="K51" s="39"/>
      <c r="L51" s="27"/>
      <c r="M51" s="28">
        <v>490</v>
      </c>
      <c r="N51" s="9">
        <v>43950</v>
      </c>
      <c r="O51" s="23"/>
      <c r="P51" s="27">
        <f>O51*E51</f>
        <v>0</v>
      </c>
      <c r="Q51" s="40"/>
      <c r="R51" s="28"/>
      <c r="S51" s="28"/>
      <c r="T51" s="28"/>
      <c r="U51" s="28"/>
      <c r="V51" s="28"/>
      <c r="W51" s="28">
        <v>6</v>
      </c>
      <c r="X51" s="27">
        <f>W51*E51</f>
        <v>3331.32</v>
      </c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s="2" customFormat="1" ht="36.75" customHeight="1">
      <c r="A52" s="23">
        <v>2</v>
      </c>
      <c r="B52" s="4" t="s">
        <v>42</v>
      </c>
      <c r="C52" s="5" t="s">
        <v>20</v>
      </c>
      <c r="D52" s="5"/>
      <c r="E52" s="6">
        <v>73.599999999999994</v>
      </c>
      <c r="F52" s="7">
        <v>105</v>
      </c>
      <c r="G52" s="6">
        <f>F52*E52</f>
        <v>7727.9999999999991</v>
      </c>
      <c r="H52" s="8"/>
      <c r="I52" s="9"/>
      <c r="J52" s="10"/>
      <c r="K52" s="7"/>
      <c r="L52" s="6"/>
      <c r="M52" s="5">
        <v>508</v>
      </c>
      <c r="N52" s="11">
        <v>43963</v>
      </c>
      <c r="O52" s="23">
        <v>2</v>
      </c>
      <c r="P52" s="5">
        <f>O52*E52</f>
        <v>147.19999999999999</v>
      </c>
      <c r="Q52" s="5"/>
      <c r="R52" s="5"/>
      <c r="S52" s="5"/>
      <c r="T52" s="5"/>
      <c r="U52" s="13"/>
      <c r="V52" s="14"/>
      <c r="W52" s="7">
        <v>103</v>
      </c>
      <c r="X52" s="5">
        <f>W52*E52</f>
        <v>7580.7999999999993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s="2" customFormat="1" ht="18" customHeight="1">
      <c r="A53" s="19"/>
      <c r="B53" s="41" t="s">
        <v>21</v>
      </c>
      <c r="C53" s="19"/>
      <c r="D53" s="19"/>
      <c r="E53" s="17"/>
      <c r="F53" s="19"/>
      <c r="G53" s="17">
        <f>SUM(G51:G52)</f>
        <v>11059.32</v>
      </c>
      <c r="H53" s="26"/>
      <c r="I53" s="42"/>
      <c r="J53" s="19"/>
      <c r="K53" s="25"/>
      <c r="L53" s="17">
        <f>SUM(L51:L52)</f>
        <v>0</v>
      </c>
      <c r="M53" s="25"/>
      <c r="N53" s="18"/>
      <c r="O53" s="19"/>
      <c r="P53" s="17">
        <f>SUM(P51:P52)</f>
        <v>147.19999999999999</v>
      </c>
      <c r="Q53" s="43"/>
      <c r="R53" s="25"/>
      <c r="S53" s="25"/>
      <c r="T53" s="25"/>
      <c r="U53" s="25"/>
      <c r="V53" s="25"/>
      <c r="W53" s="19"/>
      <c r="X53" s="17">
        <f>SUM(X51:X52)</f>
        <v>10912.119999999999</v>
      </c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s="2" customFormat="1" ht="18" customHeight="1">
      <c r="A54" s="100" t="s">
        <v>34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2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s="2" customFormat="1" ht="36" customHeight="1">
      <c r="A55" s="22">
        <v>1</v>
      </c>
      <c r="B55" s="4" t="s">
        <v>42</v>
      </c>
      <c r="C55" s="5" t="s">
        <v>20</v>
      </c>
      <c r="D55" s="5"/>
      <c r="E55" s="6">
        <v>73.599999999999994</v>
      </c>
      <c r="F55" s="7">
        <v>0</v>
      </c>
      <c r="G55" s="6">
        <f>F55*E55</f>
        <v>0</v>
      </c>
      <c r="H55" s="8"/>
      <c r="I55" s="9"/>
      <c r="J55" s="10"/>
      <c r="K55" s="7"/>
      <c r="L55" s="6"/>
      <c r="M55" s="5">
        <v>508</v>
      </c>
      <c r="N55" s="11">
        <v>43963</v>
      </c>
      <c r="O55" s="23"/>
      <c r="P55" s="5">
        <f>O55*E55</f>
        <v>0</v>
      </c>
      <c r="Q55" s="5"/>
      <c r="R55" s="5"/>
      <c r="S55" s="5"/>
      <c r="T55" s="5"/>
      <c r="U55" s="13"/>
      <c r="V55" s="14"/>
      <c r="W55" s="7">
        <v>0</v>
      </c>
      <c r="X55" s="5">
        <f>W55*E55</f>
        <v>0</v>
      </c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s="2" customFormat="1" ht="18" customHeight="1">
      <c r="A56" s="94"/>
      <c r="B56" s="41" t="s">
        <v>21</v>
      </c>
      <c r="C56" s="19"/>
      <c r="D56" s="19"/>
      <c r="E56" s="17"/>
      <c r="F56" s="19"/>
      <c r="G56" s="17">
        <f>SUM(G55:G55)</f>
        <v>0</v>
      </c>
      <c r="H56" s="26"/>
      <c r="I56" s="42"/>
      <c r="J56" s="19"/>
      <c r="K56" s="25"/>
      <c r="L56" s="17">
        <f>SUM(L55:L55)</f>
        <v>0</v>
      </c>
      <c r="M56" s="25"/>
      <c r="N56" s="18"/>
      <c r="O56" s="19"/>
      <c r="P56" s="17">
        <f>SUM(P55:P55)</f>
        <v>0</v>
      </c>
      <c r="Q56" s="43"/>
      <c r="R56" s="25"/>
      <c r="S56" s="25"/>
      <c r="T56" s="25"/>
      <c r="U56" s="25"/>
      <c r="V56" s="25"/>
      <c r="W56" s="19"/>
      <c r="X56" s="17">
        <f>SUM(X55:X55)</f>
        <v>0</v>
      </c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s="2" customFormat="1" ht="21.75" customHeight="1">
      <c r="A57" s="100" t="s">
        <v>35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2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s="2" customFormat="1" ht="38.25" customHeight="1">
      <c r="A58" s="23">
        <v>1</v>
      </c>
      <c r="B58" s="4" t="s">
        <v>25</v>
      </c>
      <c r="C58" s="5" t="s">
        <v>20</v>
      </c>
      <c r="D58" s="5"/>
      <c r="E58" s="5">
        <v>555.22</v>
      </c>
      <c r="F58" s="28">
        <v>10</v>
      </c>
      <c r="G58" s="6">
        <f>F58*E58</f>
        <v>5552.2000000000007</v>
      </c>
      <c r="H58" s="29"/>
      <c r="I58" s="38"/>
      <c r="J58" s="5"/>
      <c r="K58" s="39"/>
      <c r="L58" s="27"/>
      <c r="M58" s="28">
        <v>490</v>
      </c>
      <c r="N58" s="9">
        <v>43950</v>
      </c>
      <c r="O58" s="23"/>
      <c r="P58" s="27">
        <f>O58*E58</f>
        <v>0</v>
      </c>
      <c r="Q58" s="40"/>
      <c r="R58" s="28"/>
      <c r="S58" s="28"/>
      <c r="T58" s="28"/>
      <c r="U58" s="28"/>
      <c r="V58" s="28"/>
      <c r="W58" s="28">
        <v>10</v>
      </c>
      <c r="X58" s="27">
        <f>W58*E58</f>
        <v>5552.2000000000007</v>
      </c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s="2" customFormat="1" ht="31.5" customHeight="1">
      <c r="A59" s="22">
        <v>2</v>
      </c>
      <c r="B59" s="4" t="s">
        <v>43</v>
      </c>
      <c r="C59" s="5" t="s">
        <v>20</v>
      </c>
      <c r="D59" s="5"/>
      <c r="E59" s="6">
        <v>65.25</v>
      </c>
      <c r="F59" s="7">
        <v>2</v>
      </c>
      <c r="G59" s="6">
        <f>F59*E59</f>
        <v>130.5</v>
      </c>
      <c r="H59" s="8"/>
      <c r="I59" s="9"/>
      <c r="J59" s="10"/>
      <c r="K59" s="7"/>
      <c r="L59" s="6"/>
      <c r="M59" s="5">
        <v>508</v>
      </c>
      <c r="N59" s="11">
        <v>43963</v>
      </c>
      <c r="O59" s="23">
        <v>0</v>
      </c>
      <c r="P59" s="5">
        <f>O59*E59</f>
        <v>0</v>
      </c>
      <c r="Q59" s="5"/>
      <c r="R59" s="5"/>
      <c r="S59" s="5"/>
      <c r="T59" s="5"/>
      <c r="U59" s="13"/>
      <c r="V59" s="14"/>
      <c r="W59" s="7">
        <v>2</v>
      </c>
      <c r="X59" s="5">
        <f>W59*E59</f>
        <v>130.5</v>
      </c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s="2" customFormat="1" ht="21.75" customHeight="1">
      <c r="A60" s="94"/>
      <c r="B60" s="41" t="s">
        <v>21</v>
      </c>
      <c r="C60" s="19"/>
      <c r="D60" s="19"/>
      <c r="E60" s="17"/>
      <c r="F60" s="19"/>
      <c r="G60" s="17">
        <f>SUM(G58:G59)</f>
        <v>5682.7000000000007</v>
      </c>
      <c r="H60" s="26"/>
      <c r="I60" s="42"/>
      <c r="J60" s="19"/>
      <c r="K60" s="25"/>
      <c r="L60" s="17">
        <f>SUM(L58:L59)</f>
        <v>0</v>
      </c>
      <c r="M60" s="25"/>
      <c r="N60" s="18"/>
      <c r="O60" s="19"/>
      <c r="P60" s="17">
        <f>SUM(P58:P59)</f>
        <v>0</v>
      </c>
      <c r="Q60" s="43"/>
      <c r="R60" s="25"/>
      <c r="S60" s="25"/>
      <c r="T60" s="25"/>
      <c r="U60" s="25"/>
      <c r="V60" s="25"/>
      <c r="W60" s="19"/>
      <c r="X60" s="17">
        <f>SUM(X58:X59)</f>
        <v>5682.7000000000007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s="2" customFormat="1" ht="18" customHeight="1">
      <c r="A61" s="100" t="s">
        <v>36</v>
      </c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2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s="2" customFormat="1" ht="38.25" customHeight="1">
      <c r="A62" s="22">
        <v>1</v>
      </c>
      <c r="B62" s="4" t="s">
        <v>42</v>
      </c>
      <c r="C62" s="5" t="s">
        <v>20</v>
      </c>
      <c r="D62" s="5"/>
      <c r="E62" s="6">
        <v>73.599999999999994</v>
      </c>
      <c r="F62" s="7">
        <v>90</v>
      </c>
      <c r="G62" s="6">
        <f>F62*E62</f>
        <v>6623.9999999999991</v>
      </c>
      <c r="H62" s="8"/>
      <c r="I62" s="9"/>
      <c r="J62" s="10"/>
      <c r="K62" s="7"/>
      <c r="L62" s="6"/>
      <c r="M62" s="5">
        <v>508</v>
      </c>
      <c r="N62" s="11">
        <v>43963</v>
      </c>
      <c r="O62" s="23">
        <v>90</v>
      </c>
      <c r="P62" s="5">
        <f>O62*E62</f>
        <v>6623.9999999999991</v>
      </c>
      <c r="Q62" s="5"/>
      <c r="R62" s="5"/>
      <c r="S62" s="5"/>
      <c r="T62" s="5"/>
      <c r="U62" s="13"/>
      <c r="V62" s="14"/>
      <c r="W62" s="7">
        <v>0</v>
      </c>
      <c r="X62" s="5">
        <f>W62*E62</f>
        <v>0</v>
      </c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s="2" customFormat="1" ht="28.5" customHeight="1">
      <c r="A63" s="22">
        <v>2</v>
      </c>
      <c r="B63" s="4" t="s">
        <v>43</v>
      </c>
      <c r="C63" s="5" t="s">
        <v>20</v>
      </c>
      <c r="D63" s="5"/>
      <c r="E63" s="6">
        <v>65.25</v>
      </c>
      <c r="F63" s="7">
        <v>18</v>
      </c>
      <c r="G63" s="6">
        <f>F63*E63</f>
        <v>1174.5</v>
      </c>
      <c r="H63" s="8"/>
      <c r="I63" s="9"/>
      <c r="J63" s="10"/>
      <c r="K63" s="7"/>
      <c r="L63" s="6"/>
      <c r="M63" s="5">
        <v>508</v>
      </c>
      <c r="N63" s="11">
        <v>43963</v>
      </c>
      <c r="O63" s="23">
        <v>1</v>
      </c>
      <c r="P63" s="5">
        <f>O63*E63</f>
        <v>65.25</v>
      </c>
      <c r="Q63" s="5"/>
      <c r="R63" s="5"/>
      <c r="S63" s="5"/>
      <c r="T63" s="5"/>
      <c r="U63" s="13"/>
      <c r="V63" s="14"/>
      <c r="W63" s="7">
        <v>17</v>
      </c>
      <c r="X63" s="5">
        <f>W63*E63</f>
        <v>1109.25</v>
      </c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s="2" customFormat="1" ht="18" customHeight="1">
      <c r="A64" s="94"/>
      <c r="B64" s="41" t="s">
        <v>21</v>
      </c>
      <c r="C64" s="19"/>
      <c r="D64" s="19"/>
      <c r="E64" s="17"/>
      <c r="F64" s="19"/>
      <c r="G64" s="17">
        <f>SUM(G62:G63)</f>
        <v>7798.4999999999991</v>
      </c>
      <c r="H64" s="26"/>
      <c r="I64" s="42"/>
      <c r="J64" s="19"/>
      <c r="K64" s="25"/>
      <c r="L64" s="17">
        <f>SUM(L62:L63)</f>
        <v>0</v>
      </c>
      <c r="M64" s="25"/>
      <c r="N64" s="18"/>
      <c r="O64" s="19"/>
      <c r="P64" s="17">
        <f>SUM(P62:P63)</f>
        <v>6689.2499999999991</v>
      </c>
      <c r="Q64" s="43"/>
      <c r="R64" s="25"/>
      <c r="S64" s="25"/>
      <c r="T64" s="25"/>
      <c r="U64" s="25"/>
      <c r="V64" s="25"/>
      <c r="W64" s="19"/>
      <c r="X64" s="17">
        <f>SUM(X62:X63)</f>
        <v>1109.25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s="2" customFormat="1" ht="22.5" hidden="1" customHeight="1">
      <c r="A65" s="100" t="s">
        <v>37</v>
      </c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2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 s="2" customFormat="1" ht="39" hidden="1" customHeight="1">
      <c r="A66" s="23">
        <v>1</v>
      </c>
      <c r="B66" s="4" t="s">
        <v>25</v>
      </c>
      <c r="C66" s="5" t="s">
        <v>20</v>
      </c>
      <c r="D66" s="5"/>
      <c r="E66" s="5">
        <v>555.22</v>
      </c>
      <c r="F66" s="28">
        <v>0</v>
      </c>
      <c r="G66" s="6">
        <f>F66*E66</f>
        <v>0</v>
      </c>
      <c r="H66" s="29"/>
      <c r="I66" s="38"/>
      <c r="J66" s="5"/>
      <c r="K66" s="39"/>
      <c r="L66" s="27"/>
      <c r="M66" s="28">
        <v>490</v>
      </c>
      <c r="N66" s="9">
        <v>43950</v>
      </c>
      <c r="O66" s="23">
        <f>F66-W66+K66</f>
        <v>0</v>
      </c>
      <c r="P66" s="27">
        <f>O66*E66</f>
        <v>0</v>
      </c>
      <c r="Q66" s="40"/>
      <c r="R66" s="28"/>
      <c r="S66" s="28"/>
      <c r="T66" s="28"/>
      <c r="U66" s="28"/>
      <c r="V66" s="28"/>
      <c r="W66" s="28">
        <v>0</v>
      </c>
      <c r="X66" s="27">
        <f>W66*E66</f>
        <v>0</v>
      </c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s="2" customFormat="1" ht="30" hidden="1" customHeight="1">
      <c r="A67" s="23">
        <v>2</v>
      </c>
      <c r="B67" s="4" t="s">
        <v>26</v>
      </c>
      <c r="C67" s="5" t="s">
        <v>20</v>
      </c>
      <c r="D67" s="5"/>
      <c r="E67" s="5">
        <v>71.599999999999994</v>
      </c>
      <c r="F67" s="28">
        <v>0</v>
      </c>
      <c r="G67" s="6">
        <f>F67*E67</f>
        <v>0</v>
      </c>
      <c r="H67" s="29"/>
      <c r="I67" s="38"/>
      <c r="J67" s="5"/>
      <c r="K67" s="39"/>
      <c r="L67" s="27"/>
      <c r="M67" s="28">
        <v>490</v>
      </c>
      <c r="N67" s="9">
        <v>43950</v>
      </c>
      <c r="O67" s="23">
        <f>F67-W67+K67</f>
        <v>0</v>
      </c>
      <c r="P67" s="27">
        <f>O67*E67</f>
        <v>0</v>
      </c>
      <c r="Q67" s="40"/>
      <c r="R67" s="28"/>
      <c r="S67" s="28"/>
      <c r="T67" s="28"/>
      <c r="U67" s="28"/>
      <c r="V67" s="28"/>
      <c r="W67" s="28">
        <v>0</v>
      </c>
      <c r="X67" s="27">
        <f>W67*E67</f>
        <v>0</v>
      </c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s="2" customFormat="1" ht="36" hidden="1" customHeight="1">
      <c r="A68" s="23">
        <v>3</v>
      </c>
      <c r="B68" s="4" t="s">
        <v>42</v>
      </c>
      <c r="C68" s="5" t="s">
        <v>20</v>
      </c>
      <c r="D68" s="5"/>
      <c r="E68" s="6">
        <v>73.599999999999994</v>
      </c>
      <c r="F68" s="7">
        <v>0</v>
      </c>
      <c r="G68" s="6">
        <f>F68*E68</f>
        <v>0</v>
      </c>
      <c r="H68" s="8"/>
      <c r="I68" s="9"/>
      <c r="J68" s="10"/>
      <c r="K68" s="7"/>
      <c r="L68" s="6"/>
      <c r="M68" s="5">
        <v>508</v>
      </c>
      <c r="N68" s="11">
        <v>43963</v>
      </c>
      <c r="O68" s="23">
        <f>F68-W68+K68</f>
        <v>0</v>
      </c>
      <c r="P68" s="5">
        <f>O68*E68</f>
        <v>0</v>
      </c>
      <c r="Q68" s="5"/>
      <c r="R68" s="5"/>
      <c r="S68" s="5"/>
      <c r="T68" s="5"/>
      <c r="U68" s="13"/>
      <c r="V68" s="14"/>
      <c r="W68" s="7">
        <v>0</v>
      </c>
      <c r="X68" s="5">
        <f>W68*E68</f>
        <v>0</v>
      </c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s="2" customFormat="1" ht="27.75" hidden="1" customHeight="1">
      <c r="A69" s="23">
        <v>4</v>
      </c>
      <c r="B69" s="4" t="s">
        <v>43</v>
      </c>
      <c r="C69" s="5" t="s">
        <v>20</v>
      </c>
      <c r="D69" s="5"/>
      <c r="E69" s="6">
        <v>65.25</v>
      </c>
      <c r="F69" s="7">
        <v>0</v>
      </c>
      <c r="G69" s="6">
        <f>F69*E69</f>
        <v>0</v>
      </c>
      <c r="H69" s="8"/>
      <c r="I69" s="9"/>
      <c r="J69" s="10"/>
      <c r="K69" s="7"/>
      <c r="L69" s="6"/>
      <c r="M69" s="5">
        <v>508</v>
      </c>
      <c r="N69" s="11">
        <v>43963</v>
      </c>
      <c r="O69" s="23">
        <f>F69-W69+K69</f>
        <v>0</v>
      </c>
      <c r="P69" s="5">
        <f>O69*E69</f>
        <v>0</v>
      </c>
      <c r="Q69" s="5"/>
      <c r="R69" s="5"/>
      <c r="S69" s="5"/>
      <c r="T69" s="5"/>
      <c r="U69" s="13"/>
      <c r="V69" s="14"/>
      <c r="W69" s="7">
        <v>0</v>
      </c>
      <c r="X69" s="5">
        <f>W69*E69</f>
        <v>0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 s="2" customFormat="1" ht="22.5" hidden="1" customHeight="1">
      <c r="A70" s="19"/>
      <c r="B70" s="41" t="s">
        <v>21</v>
      </c>
      <c r="C70" s="19"/>
      <c r="D70" s="19"/>
      <c r="E70" s="17"/>
      <c r="F70" s="19"/>
      <c r="G70" s="17">
        <f>SUM(G66:G69)</f>
        <v>0</v>
      </c>
      <c r="H70" s="26"/>
      <c r="I70" s="42"/>
      <c r="J70" s="19"/>
      <c r="K70" s="25"/>
      <c r="L70" s="17">
        <f>SUM(L66:L69)</f>
        <v>0</v>
      </c>
      <c r="M70" s="25"/>
      <c r="N70" s="18"/>
      <c r="O70" s="19"/>
      <c r="P70" s="17">
        <f>SUM(P66:P69)</f>
        <v>0</v>
      </c>
      <c r="Q70" s="43"/>
      <c r="R70" s="25"/>
      <c r="S70" s="25"/>
      <c r="T70" s="25"/>
      <c r="U70" s="25"/>
      <c r="V70" s="25"/>
      <c r="W70" s="19"/>
      <c r="X70" s="17">
        <f>SUM(X66:X69)</f>
        <v>0</v>
      </c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 s="2" customFormat="1" ht="22.5" customHeight="1">
      <c r="A71" s="100" t="s">
        <v>38</v>
      </c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2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s="2" customFormat="1" ht="38.25" customHeight="1">
      <c r="A72" s="23">
        <v>1</v>
      </c>
      <c r="B72" s="4" t="s">
        <v>25</v>
      </c>
      <c r="C72" s="5" t="s">
        <v>20</v>
      </c>
      <c r="D72" s="5"/>
      <c r="E72" s="5">
        <v>555.22</v>
      </c>
      <c r="F72" s="28">
        <v>17</v>
      </c>
      <c r="G72" s="6">
        <f>F72*E72</f>
        <v>9438.74</v>
      </c>
      <c r="H72" s="29"/>
      <c r="I72" s="38"/>
      <c r="J72" s="5"/>
      <c r="K72" s="39"/>
      <c r="L72" s="27"/>
      <c r="M72" s="28">
        <v>490</v>
      </c>
      <c r="N72" s="9">
        <v>43950</v>
      </c>
      <c r="O72" s="23"/>
      <c r="P72" s="27">
        <f>O72*E72</f>
        <v>0</v>
      </c>
      <c r="Q72" s="40"/>
      <c r="R72" s="28"/>
      <c r="S72" s="28"/>
      <c r="T72" s="28"/>
      <c r="U72" s="28"/>
      <c r="V72" s="28"/>
      <c r="W72" s="28">
        <v>17</v>
      </c>
      <c r="X72" s="27">
        <f>W72*E72</f>
        <v>9438.74</v>
      </c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s="2" customFormat="1" ht="28.5" customHeight="1">
      <c r="A73" s="23">
        <v>2</v>
      </c>
      <c r="B73" s="4" t="s">
        <v>26</v>
      </c>
      <c r="C73" s="5" t="s">
        <v>20</v>
      </c>
      <c r="D73" s="5"/>
      <c r="E73" s="5">
        <v>71.599999999999994</v>
      </c>
      <c r="F73" s="28">
        <v>10</v>
      </c>
      <c r="G73" s="6">
        <f>F73*E73</f>
        <v>716</v>
      </c>
      <c r="H73" s="29"/>
      <c r="I73" s="38"/>
      <c r="J73" s="5"/>
      <c r="K73" s="39"/>
      <c r="L73" s="27"/>
      <c r="M73" s="28">
        <v>490</v>
      </c>
      <c r="N73" s="9">
        <v>43950</v>
      </c>
      <c r="O73" s="23">
        <v>3</v>
      </c>
      <c r="P73" s="27">
        <f>O73*E73</f>
        <v>214.79999999999998</v>
      </c>
      <c r="Q73" s="40"/>
      <c r="R73" s="28"/>
      <c r="S73" s="28"/>
      <c r="T73" s="28"/>
      <c r="U73" s="28"/>
      <c r="V73" s="28"/>
      <c r="W73" s="28">
        <v>7</v>
      </c>
      <c r="X73" s="27">
        <f>W73*E73</f>
        <v>501.19999999999993</v>
      </c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s="2" customFormat="1" ht="37.5" customHeight="1">
      <c r="A74" s="23">
        <v>3</v>
      </c>
      <c r="B74" s="4" t="s">
        <v>42</v>
      </c>
      <c r="C74" s="5" t="s">
        <v>20</v>
      </c>
      <c r="D74" s="5"/>
      <c r="E74" s="6">
        <v>73.599999999999994</v>
      </c>
      <c r="F74" s="7">
        <v>7</v>
      </c>
      <c r="G74" s="6">
        <f>F74*E74</f>
        <v>515.19999999999993</v>
      </c>
      <c r="H74" s="8"/>
      <c r="I74" s="9"/>
      <c r="J74" s="10"/>
      <c r="K74" s="7"/>
      <c r="L74" s="6"/>
      <c r="M74" s="5">
        <v>508</v>
      </c>
      <c r="N74" s="11">
        <v>43963</v>
      </c>
      <c r="O74" s="23">
        <v>5</v>
      </c>
      <c r="P74" s="5">
        <f>O74*E74</f>
        <v>368</v>
      </c>
      <c r="Q74" s="5"/>
      <c r="R74" s="5"/>
      <c r="S74" s="5"/>
      <c r="T74" s="5"/>
      <c r="U74" s="13"/>
      <c r="V74" s="14"/>
      <c r="W74" s="7">
        <v>2</v>
      </c>
      <c r="X74" s="5">
        <f>W74*E74</f>
        <v>147.19999999999999</v>
      </c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s="2" customFormat="1" ht="27" customHeight="1">
      <c r="A75" s="23">
        <v>4</v>
      </c>
      <c r="B75" s="4" t="s">
        <v>43</v>
      </c>
      <c r="C75" s="5" t="s">
        <v>20</v>
      </c>
      <c r="D75" s="5"/>
      <c r="E75" s="6">
        <v>65.25</v>
      </c>
      <c r="F75" s="7">
        <v>11</v>
      </c>
      <c r="G75" s="6">
        <f>F75*E75</f>
        <v>717.75</v>
      </c>
      <c r="H75" s="8"/>
      <c r="I75" s="9"/>
      <c r="J75" s="10"/>
      <c r="K75" s="7"/>
      <c r="L75" s="6"/>
      <c r="M75" s="5">
        <v>508</v>
      </c>
      <c r="N75" s="11">
        <v>43963</v>
      </c>
      <c r="O75" s="23">
        <v>0</v>
      </c>
      <c r="P75" s="5">
        <f>O75*E75</f>
        <v>0</v>
      </c>
      <c r="Q75" s="5"/>
      <c r="R75" s="5"/>
      <c r="S75" s="5"/>
      <c r="T75" s="5"/>
      <c r="U75" s="13"/>
      <c r="V75" s="14"/>
      <c r="W75" s="7">
        <v>11</v>
      </c>
      <c r="X75" s="6">
        <f>W75*E75</f>
        <v>717.75</v>
      </c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1:41" s="2" customFormat="1" ht="22.5" customHeight="1">
      <c r="A76" s="19"/>
      <c r="B76" s="41" t="s">
        <v>21</v>
      </c>
      <c r="C76" s="19"/>
      <c r="D76" s="19"/>
      <c r="E76" s="17"/>
      <c r="F76" s="19"/>
      <c r="G76" s="17">
        <f>SUM(G72:G75)</f>
        <v>11387.69</v>
      </c>
      <c r="H76" s="26"/>
      <c r="I76" s="42"/>
      <c r="J76" s="19"/>
      <c r="K76" s="25"/>
      <c r="L76" s="17">
        <f>SUM(L72:L75)</f>
        <v>0</v>
      </c>
      <c r="M76" s="25"/>
      <c r="N76" s="18"/>
      <c r="O76" s="19"/>
      <c r="P76" s="17">
        <f>SUM(P72:P75)</f>
        <v>582.79999999999995</v>
      </c>
      <c r="Q76" s="43"/>
      <c r="R76" s="25"/>
      <c r="S76" s="25"/>
      <c r="T76" s="25"/>
      <c r="U76" s="25"/>
      <c r="V76" s="25"/>
      <c r="W76" s="19"/>
      <c r="X76" s="17">
        <f>SUM(X72:X75)</f>
        <v>10804.890000000001</v>
      </c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1" s="2" customFormat="1" ht="22.5" customHeight="1">
      <c r="A77" s="100" t="s">
        <v>39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2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 s="2" customFormat="1" ht="35.25" customHeight="1">
      <c r="A78" s="23">
        <v>1</v>
      </c>
      <c r="B78" s="4" t="s">
        <v>42</v>
      </c>
      <c r="C78" s="5" t="s">
        <v>20</v>
      </c>
      <c r="D78" s="5"/>
      <c r="E78" s="6">
        <v>73.599999999999994</v>
      </c>
      <c r="F78" s="7">
        <v>252</v>
      </c>
      <c r="G78" s="6">
        <f>F78*E78</f>
        <v>18547.199999999997</v>
      </c>
      <c r="H78" s="8"/>
      <c r="I78" s="9"/>
      <c r="J78" s="10"/>
      <c r="K78" s="7"/>
      <c r="L78" s="6"/>
      <c r="M78" s="5">
        <v>508</v>
      </c>
      <c r="N78" s="11">
        <v>43963</v>
      </c>
      <c r="O78" s="23">
        <v>42</v>
      </c>
      <c r="P78" s="5">
        <f>O78*E78</f>
        <v>3091.2</v>
      </c>
      <c r="Q78" s="5"/>
      <c r="R78" s="5"/>
      <c r="S78" s="5"/>
      <c r="T78" s="5"/>
      <c r="U78" s="13"/>
      <c r="V78" s="14"/>
      <c r="W78" s="7">
        <v>210</v>
      </c>
      <c r="X78" s="5">
        <f>W78*E78</f>
        <v>15455.999999999998</v>
      </c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 s="2" customFormat="1" ht="25.5" customHeight="1">
      <c r="A79" s="23">
        <v>2</v>
      </c>
      <c r="B79" s="4" t="s">
        <v>43</v>
      </c>
      <c r="C79" s="5" t="s">
        <v>20</v>
      </c>
      <c r="D79" s="5"/>
      <c r="E79" s="6">
        <v>65.25</v>
      </c>
      <c r="F79" s="7">
        <v>12</v>
      </c>
      <c r="G79" s="6">
        <f>F79*E79</f>
        <v>783</v>
      </c>
      <c r="H79" s="8"/>
      <c r="I79" s="9"/>
      <c r="J79" s="10"/>
      <c r="K79" s="7"/>
      <c r="L79" s="6"/>
      <c r="M79" s="5">
        <v>508</v>
      </c>
      <c r="N79" s="11">
        <v>43963</v>
      </c>
      <c r="O79" s="23"/>
      <c r="P79" s="5"/>
      <c r="Q79" s="5"/>
      <c r="R79" s="5"/>
      <c r="S79" s="5"/>
      <c r="T79" s="5"/>
      <c r="U79" s="13"/>
      <c r="V79" s="14"/>
      <c r="W79" s="7">
        <v>12</v>
      </c>
      <c r="X79" s="5">
        <f>W79*E79</f>
        <v>783</v>
      </c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1:41" s="2" customFormat="1" ht="22.5" customHeight="1">
      <c r="A80" s="19"/>
      <c r="B80" s="41" t="s">
        <v>21</v>
      </c>
      <c r="C80" s="19"/>
      <c r="D80" s="19"/>
      <c r="E80" s="17"/>
      <c r="F80" s="19"/>
      <c r="G80" s="17">
        <f>SUM(G78:G79)</f>
        <v>19330.199999999997</v>
      </c>
      <c r="H80" s="26"/>
      <c r="I80" s="42"/>
      <c r="J80" s="19"/>
      <c r="K80" s="25"/>
      <c r="L80" s="17">
        <f>SUM(L78:L79)</f>
        <v>0</v>
      </c>
      <c r="M80" s="25"/>
      <c r="N80" s="18"/>
      <c r="O80" s="19"/>
      <c r="P80" s="17">
        <f>SUM(P78:P79)</f>
        <v>3091.2</v>
      </c>
      <c r="Q80" s="43"/>
      <c r="R80" s="25"/>
      <c r="S80" s="25"/>
      <c r="T80" s="25"/>
      <c r="U80" s="25"/>
      <c r="V80" s="25"/>
      <c r="W80" s="19"/>
      <c r="X80" s="17">
        <f>SUM(X78:X79)</f>
        <v>16238.999999999998</v>
      </c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1:41" s="2" customFormat="1" ht="23.25" customHeight="1">
      <c r="A81" s="100" t="s">
        <v>40</v>
      </c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2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s="2" customFormat="1" ht="38.25" hidden="1" customHeight="1">
      <c r="A82" s="22">
        <v>1</v>
      </c>
      <c r="B82" s="4" t="s">
        <v>42</v>
      </c>
      <c r="C82" s="5" t="s">
        <v>20</v>
      </c>
      <c r="D82" s="5"/>
      <c r="E82" s="6">
        <v>73.599999999999994</v>
      </c>
      <c r="F82" s="7">
        <v>0</v>
      </c>
      <c r="G82" s="6">
        <f>F82*E82</f>
        <v>0</v>
      </c>
      <c r="H82" s="8"/>
      <c r="I82" s="9"/>
      <c r="J82" s="10"/>
      <c r="K82" s="7"/>
      <c r="L82" s="6"/>
      <c r="M82" s="5">
        <v>508</v>
      </c>
      <c r="N82" s="11">
        <v>43963</v>
      </c>
      <c r="O82" s="23">
        <f>F82-W82+K82</f>
        <v>0</v>
      </c>
      <c r="P82" s="5">
        <f>O82*E82</f>
        <v>0</v>
      </c>
      <c r="Q82" s="5"/>
      <c r="R82" s="5"/>
      <c r="S82" s="5"/>
      <c r="T82" s="5"/>
      <c r="U82" s="13"/>
      <c r="V82" s="14"/>
      <c r="W82" s="7">
        <v>0</v>
      </c>
      <c r="X82" s="5">
        <f>W82*E82</f>
        <v>0</v>
      </c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s="2" customFormat="1" ht="27.75" customHeight="1">
      <c r="A83" s="22">
        <v>1</v>
      </c>
      <c r="B83" s="4" t="s">
        <v>43</v>
      </c>
      <c r="C83" s="5" t="s">
        <v>20</v>
      </c>
      <c r="D83" s="5"/>
      <c r="E83" s="6">
        <v>65.25</v>
      </c>
      <c r="F83" s="7">
        <v>9</v>
      </c>
      <c r="G83" s="6">
        <f>F83*E83</f>
        <v>587.25</v>
      </c>
      <c r="H83" s="8"/>
      <c r="I83" s="9"/>
      <c r="J83" s="10"/>
      <c r="K83" s="7"/>
      <c r="L83" s="6"/>
      <c r="M83" s="5">
        <v>508</v>
      </c>
      <c r="N83" s="11">
        <v>43963</v>
      </c>
      <c r="O83" s="23"/>
      <c r="P83" s="5">
        <f>O83*E83</f>
        <v>0</v>
      </c>
      <c r="Q83" s="5"/>
      <c r="R83" s="5"/>
      <c r="S83" s="5"/>
      <c r="T83" s="5"/>
      <c r="U83" s="13"/>
      <c r="V83" s="14"/>
      <c r="W83" s="7">
        <v>9</v>
      </c>
      <c r="X83" s="5">
        <f>W83*E83</f>
        <v>587.25</v>
      </c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pans="1:41" s="2" customFormat="1" ht="23.25" customHeight="1">
      <c r="A84" s="94"/>
      <c r="B84" s="41" t="s">
        <v>21</v>
      </c>
      <c r="C84" s="19"/>
      <c r="D84" s="19"/>
      <c r="E84" s="17"/>
      <c r="F84" s="19"/>
      <c r="G84" s="17">
        <f>SUM(G82:G83)</f>
        <v>587.25</v>
      </c>
      <c r="H84" s="26"/>
      <c r="I84" s="42"/>
      <c r="J84" s="19"/>
      <c r="K84" s="25"/>
      <c r="L84" s="17">
        <f>SUM(L82:L83)</f>
        <v>0</v>
      </c>
      <c r="M84" s="25"/>
      <c r="N84" s="18"/>
      <c r="O84" s="19"/>
      <c r="P84" s="17">
        <f>SUM(P82:P83)</f>
        <v>0</v>
      </c>
      <c r="Q84" s="43"/>
      <c r="R84" s="25"/>
      <c r="S84" s="25"/>
      <c r="T84" s="25"/>
      <c r="U84" s="25"/>
      <c r="V84" s="25"/>
      <c r="W84" s="19"/>
      <c r="X84" s="17">
        <f>SUM(X82:X83)</f>
        <v>587.25</v>
      </c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pans="1:41" s="2" customFormat="1" ht="23.25" customHeight="1">
      <c r="A85" s="100" t="s">
        <v>41</v>
      </c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2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spans="1:41" s="2" customFormat="1" ht="37.5" customHeight="1">
      <c r="A86" s="23">
        <v>1</v>
      </c>
      <c r="B86" s="4" t="s">
        <v>25</v>
      </c>
      <c r="C86" s="5" t="s">
        <v>20</v>
      </c>
      <c r="D86" s="5"/>
      <c r="E86" s="5">
        <v>555.22</v>
      </c>
      <c r="F86" s="28">
        <v>25</v>
      </c>
      <c r="G86" s="6">
        <f>F86*E86</f>
        <v>13880.5</v>
      </c>
      <c r="H86" s="29"/>
      <c r="I86" s="38"/>
      <c r="J86" s="5"/>
      <c r="K86" s="39"/>
      <c r="L86" s="27"/>
      <c r="M86" s="28">
        <v>490</v>
      </c>
      <c r="N86" s="9">
        <v>43950</v>
      </c>
      <c r="O86" s="23"/>
      <c r="P86" s="27">
        <f>O86*E86</f>
        <v>0</v>
      </c>
      <c r="Q86" s="40"/>
      <c r="R86" s="28"/>
      <c r="S86" s="28"/>
      <c r="T86" s="28"/>
      <c r="U86" s="28"/>
      <c r="V86" s="28"/>
      <c r="W86" s="28">
        <v>25</v>
      </c>
      <c r="X86" s="27">
        <f>W86*E86</f>
        <v>13880.5</v>
      </c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spans="1:41" s="2" customFormat="1" ht="36.75" customHeight="1">
      <c r="A87" s="23">
        <v>2</v>
      </c>
      <c r="B87" s="4" t="s">
        <v>42</v>
      </c>
      <c r="C87" s="5" t="s">
        <v>20</v>
      </c>
      <c r="D87" s="5"/>
      <c r="E87" s="6">
        <v>73.599999999999994</v>
      </c>
      <c r="F87" s="7">
        <v>340</v>
      </c>
      <c r="G87" s="6">
        <f>F87*E87</f>
        <v>25023.999999999996</v>
      </c>
      <c r="H87" s="8"/>
      <c r="I87" s="9"/>
      <c r="J87" s="10"/>
      <c r="K87" s="7"/>
      <c r="L87" s="6"/>
      <c r="M87" s="5">
        <v>508</v>
      </c>
      <c r="N87" s="11">
        <v>43963</v>
      </c>
      <c r="O87" s="23">
        <v>35</v>
      </c>
      <c r="P87" s="5">
        <f>O87*E87</f>
        <v>2576</v>
      </c>
      <c r="Q87" s="5"/>
      <c r="R87" s="5"/>
      <c r="S87" s="5"/>
      <c r="T87" s="5"/>
      <c r="U87" s="13"/>
      <c r="V87" s="14"/>
      <c r="W87" s="7">
        <v>305</v>
      </c>
      <c r="X87" s="5">
        <f>W87*E87</f>
        <v>22448</v>
      </c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spans="1:41" s="2" customFormat="1" ht="31.5" customHeight="1">
      <c r="A88" s="23">
        <v>3</v>
      </c>
      <c r="B88" s="4" t="s">
        <v>43</v>
      </c>
      <c r="C88" s="5" t="s">
        <v>20</v>
      </c>
      <c r="D88" s="5"/>
      <c r="E88" s="6">
        <v>65.25</v>
      </c>
      <c r="F88" s="7">
        <v>6</v>
      </c>
      <c r="G88" s="6">
        <f>F88*E88</f>
        <v>391.5</v>
      </c>
      <c r="H88" s="8"/>
      <c r="I88" s="9"/>
      <c r="J88" s="10"/>
      <c r="K88" s="7"/>
      <c r="L88" s="6"/>
      <c r="M88" s="5">
        <v>508</v>
      </c>
      <c r="N88" s="11">
        <v>43963</v>
      </c>
      <c r="O88" s="23"/>
      <c r="P88" s="5">
        <f>O88*E88</f>
        <v>0</v>
      </c>
      <c r="Q88" s="5"/>
      <c r="R88" s="5"/>
      <c r="S88" s="5"/>
      <c r="T88" s="5"/>
      <c r="U88" s="13"/>
      <c r="V88" s="14"/>
      <c r="W88" s="7">
        <v>6</v>
      </c>
      <c r="X88" s="5">
        <f>W88*E88</f>
        <v>391.5</v>
      </c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spans="1:41" s="2" customFormat="1" ht="23.25" customHeight="1">
      <c r="A89" s="19"/>
      <c r="B89" s="41" t="s">
        <v>21</v>
      </c>
      <c r="C89" s="19"/>
      <c r="D89" s="19"/>
      <c r="E89" s="17"/>
      <c r="F89" s="19"/>
      <c r="G89" s="17">
        <f>SUM(G86:G88)</f>
        <v>39296</v>
      </c>
      <c r="H89" s="26"/>
      <c r="I89" s="42"/>
      <c r="J89" s="19"/>
      <c r="K89" s="25"/>
      <c r="L89" s="17">
        <f>SUM(L86:L88)</f>
        <v>0</v>
      </c>
      <c r="M89" s="25"/>
      <c r="N89" s="18"/>
      <c r="O89" s="19"/>
      <c r="P89" s="17">
        <f>SUM(P86:P88)</f>
        <v>2576</v>
      </c>
      <c r="Q89" s="43"/>
      <c r="R89" s="25"/>
      <c r="S89" s="25"/>
      <c r="T89" s="25"/>
      <c r="U89" s="25"/>
      <c r="V89" s="25"/>
      <c r="W89" s="19"/>
      <c r="X89" s="17">
        <f>SUM(X86:X88)</f>
        <v>36720</v>
      </c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spans="1:41" s="49" customFormat="1" ht="18" customHeight="1">
      <c r="A90" s="19"/>
      <c r="B90" s="59" t="s">
        <v>22</v>
      </c>
      <c r="C90" s="19"/>
      <c r="D90" s="19"/>
      <c r="E90" s="19"/>
      <c r="F90" s="25"/>
      <c r="G90" s="17">
        <f>G10+G13+G19+G22+G26+G30+G33+G38+G43+G49+G53+G56+G60+G64+G70+G76+G80+G84+G89+G16</f>
        <v>235001.10000000003</v>
      </c>
      <c r="H90" s="26"/>
      <c r="I90" s="17"/>
      <c r="J90" s="25"/>
      <c r="K90" s="17"/>
      <c r="L90" s="17">
        <f>L10+L13+L19+L22+L26+L30+L33+L38+L43+L49+L53+L56+L60+L64+L70+L76+L80+L84+L89+L16</f>
        <v>0</v>
      </c>
      <c r="M90" s="26"/>
      <c r="N90" s="18"/>
      <c r="O90" s="19"/>
      <c r="P90" s="17">
        <f>P10+P13+P19+P22+P26+P30+P33+P38+P43+P49+P53+P56+P60+P64+P70+P76+P80+P84+P89+P16</f>
        <v>42812.7</v>
      </c>
      <c r="Q90" s="43"/>
      <c r="R90" s="25"/>
      <c r="S90" s="25"/>
      <c r="T90" s="25"/>
      <c r="U90" s="25"/>
      <c r="V90" s="25"/>
      <c r="W90" s="25"/>
      <c r="X90" s="17">
        <f>X10+X13+X19+X22+X26+X30+X33+X38+X43+X49+X53+X56+X60+X64+X70+X76+X80+X84+X89+X16</f>
        <v>192188.4</v>
      </c>
      <c r="Y90" s="60"/>
    </row>
    <row r="91" spans="1:41">
      <c r="A91" s="61"/>
      <c r="B91" s="62"/>
      <c r="C91" s="61"/>
      <c r="D91" s="61"/>
      <c r="E91" s="61"/>
      <c r="F91" s="63"/>
      <c r="G91" s="64"/>
      <c r="H91" s="65"/>
      <c r="I91" s="66"/>
      <c r="J91" s="67"/>
      <c r="K91" s="68"/>
      <c r="L91" s="64" t="s">
        <v>49</v>
      </c>
      <c r="M91" s="69"/>
      <c r="N91" s="70"/>
      <c r="O91" s="61"/>
      <c r="P91" s="64"/>
      <c r="Q91" s="71"/>
      <c r="R91" s="63"/>
      <c r="S91" s="63"/>
      <c r="T91" s="63"/>
      <c r="U91" s="63"/>
      <c r="V91" s="63"/>
      <c r="W91" s="63"/>
      <c r="X91" s="72">
        <f>G90+L90-P90</f>
        <v>192188.40000000002</v>
      </c>
      <c r="Y91" s="60"/>
    </row>
    <row r="92" spans="1:41">
      <c r="A92" s="61"/>
      <c r="B92" s="62"/>
      <c r="C92" s="61"/>
      <c r="D92" s="61"/>
      <c r="E92" s="61"/>
      <c r="F92" s="63"/>
      <c r="G92" s="64"/>
      <c r="H92" s="65"/>
      <c r="I92" s="66"/>
      <c r="J92" s="67"/>
      <c r="K92" s="68"/>
      <c r="L92" s="64"/>
      <c r="M92" s="69"/>
      <c r="N92" s="70"/>
      <c r="O92" s="61"/>
      <c r="P92" s="64"/>
      <c r="Q92" s="71"/>
      <c r="R92" s="63"/>
      <c r="S92" s="63"/>
      <c r="T92" s="63"/>
      <c r="U92" s="63"/>
      <c r="V92" s="63"/>
      <c r="W92" s="63"/>
      <c r="X92" s="72"/>
      <c r="Y92" s="60"/>
    </row>
    <row r="93" spans="1:41">
      <c r="A93" s="61"/>
      <c r="B93" s="62"/>
      <c r="C93" s="61"/>
      <c r="D93" s="61"/>
      <c r="E93" s="61"/>
      <c r="F93" s="63"/>
      <c r="G93" s="64"/>
      <c r="H93" s="65"/>
      <c r="I93" s="66"/>
      <c r="J93" s="67"/>
      <c r="K93" s="68"/>
      <c r="L93" s="64"/>
      <c r="M93" s="69"/>
      <c r="N93" s="70"/>
      <c r="O93" s="61"/>
      <c r="P93" s="64"/>
      <c r="Q93" s="71"/>
      <c r="R93" s="63"/>
      <c r="S93" s="63"/>
      <c r="T93" s="63"/>
      <c r="U93" s="63"/>
      <c r="V93" s="63"/>
      <c r="W93" s="63"/>
      <c r="X93" s="72"/>
      <c r="Y93" s="60"/>
    </row>
    <row r="94" spans="1:41">
      <c r="A94" s="61"/>
      <c r="B94" s="62"/>
      <c r="C94" s="61"/>
      <c r="D94" s="61"/>
      <c r="E94" s="61"/>
      <c r="F94" s="63"/>
      <c r="G94" s="64"/>
      <c r="H94" s="65"/>
      <c r="I94" s="66"/>
      <c r="J94" s="67"/>
      <c r="K94" s="68"/>
      <c r="L94" s="64"/>
      <c r="M94" s="69"/>
      <c r="N94" s="70"/>
      <c r="O94" s="61"/>
      <c r="P94" s="64"/>
      <c r="Q94" s="71"/>
      <c r="R94" s="63"/>
      <c r="S94" s="63"/>
      <c r="T94" s="63"/>
      <c r="U94" s="63"/>
      <c r="V94" s="63"/>
      <c r="W94" s="63"/>
      <c r="X94" s="64"/>
    </row>
    <row r="95" spans="1:41">
      <c r="A95" s="61"/>
      <c r="B95" s="62"/>
      <c r="C95" s="61"/>
      <c r="D95" s="61"/>
      <c r="E95" s="61"/>
      <c r="F95" s="63"/>
      <c r="G95" s="64"/>
      <c r="H95" s="65"/>
      <c r="I95" s="66"/>
      <c r="J95" s="67"/>
      <c r="K95" s="68"/>
      <c r="L95" s="64"/>
      <c r="M95" s="69"/>
      <c r="N95" s="70"/>
      <c r="O95" s="61"/>
      <c r="P95" s="64"/>
      <c r="Q95" s="71"/>
      <c r="R95" s="63"/>
      <c r="S95" s="63"/>
      <c r="T95" s="63"/>
      <c r="U95" s="63"/>
      <c r="V95" s="63"/>
      <c r="W95" s="63"/>
      <c r="X95" s="64"/>
    </row>
    <row r="96" spans="1:41" ht="18.75">
      <c r="A96" s="73"/>
      <c r="B96" s="118" t="s">
        <v>23</v>
      </c>
      <c r="C96" s="118"/>
      <c r="D96" s="118"/>
      <c r="E96" s="118"/>
      <c r="F96" s="74"/>
      <c r="G96" s="96"/>
      <c r="H96" s="96"/>
      <c r="I96" s="96"/>
      <c r="J96" s="119" t="s">
        <v>24</v>
      </c>
      <c r="K96" s="119"/>
      <c r="L96" s="119"/>
      <c r="M96" s="119"/>
      <c r="N96" s="75"/>
      <c r="O96" s="76"/>
      <c r="P96" s="76"/>
      <c r="Q96" s="74"/>
      <c r="R96" s="74"/>
      <c r="S96" s="74"/>
      <c r="T96" s="74"/>
      <c r="U96" s="77"/>
      <c r="V96" s="78"/>
      <c r="W96" s="74"/>
      <c r="X96" s="79">
        <f>X90-X91</f>
        <v>0</v>
      </c>
    </row>
    <row r="97" spans="1:25" s="89" customFormat="1">
      <c r="A97" s="61"/>
      <c r="B97" s="80"/>
      <c r="C97" s="81"/>
      <c r="D97" s="81"/>
      <c r="E97" s="81"/>
      <c r="F97" s="82"/>
      <c r="G97" s="72"/>
      <c r="H97" s="83"/>
      <c r="I97" s="84"/>
      <c r="J97" s="85"/>
      <c r="K97" s="72"/>
      <c r="L97" s="85"/>
      <c r="M97" s="86"/>
      <c r="N97" s="87"/>
      <c r="O97" s="81"/>
      <c r="P97" s="84"/>
      <c r="Q97" s="71"/>
      <c r="R97" s="82"/>
      <c r="S97" s="82"/>
      <c r="T97" s="82"/>
      <c r="U97" s="82"/>
      <c r="V97" s="82"/>
      <c r="W97" s="82"/>
      <c r="X97" s="82"/>
      <c r="Y97" s="88"/>
    </row>
    <row r="98" spans="1:25">
      <c r="A98" s="61"/>
      <c r="B98" s="80"/>
      <c r="C98" s="81"/>
      <c r="D98" s="81"/>
      <c r="E98" s="81"/>
      <c r="F98" s="82"/>
      <c r="G98" s="72"/>
      <c r="H98" s="83"/>
      <c r="I98" s="84"/>
      <c r="J98" s="85"/>
      <c r="K98" s="72"/>
      <c r="L98" s="85"/>
      <c r="M98" s="86"/>
      <c r="N98" s="87"/>
      <c r="O98" s="81"/>
      <c r="P98" s="84"/>
      <c r="Q98" s="71"/>
      <c r="R98" s="82"/>
      <c r="S98" s="82"/>
      <c r="T98" s="82"/>
      <c r="U98" s="82"/>
      <c r="V98" s="82"/>
      <c r="W98" s="82"/>
      <c r="X98" s="82"/>
    </row>
    <row r="99" spans="1:25">
      <c r="A99" s="61"/>
      <c r="B99" s="80"/>
      <c r="C99" s="81"/>
      <c r="D99" s="81"/>
      <c r="E99" s="81"/>
      <c r="F99" s="82"/>
      <c r="G99" s="72"/>
      <c r="H99" s="83"/>
      <c r="I99" s="84"/>
      <c r="J99" s="85"/>
      <c r="K99" s="72"/>
      <c r="L99" s="85"/>
      <c r="M99" s="86"/>
      <c r="N99" s="87"/>
      <c r="O99" s="81"/>
      <c r="P99" s="84"/>
      <c r="Q99" s="71"/>
      <c r="R99" s="82"/>
      <c r="S99" s="82"/>
      <c r="T99" s="82"/>
      <c r="U99" s="82"/>
      <c r="V99" s="82"/>
      <c r="W99" s="82"/>
      <c r="X99" s="82"/>
    </row>
    <row r="100" spans="1:25">
      <c r="X100" s="92"/>
    </row>
    <row r="101" spans="1:25">
      <c r="P101" s="92"/>
      <c r="X101" s="92"/>
    </row>
    <row r="102" spans="1:25">
      <c r="L102" s="92"/>
      <c r="P102" s="92"/>
      <c r="X102" s="92"/>
    </row>
    <row r="103" spans="1:25">
      <c r="B103" s="93"/>
    </row>
    <row r="104" spans="1:25">
      <c r="B104" s="93"/>
    </row>
    <row r="105" spans="1:25">
      <c r="B105" s="93"/>
      <c r="X105" s="92"/>
    </row>
    <row r="106" spans="1:25">
      <c r="B106" s="93"/>
      <c r="X106" s="92"/>
    </row>
    <row r="107" spans="1:25">
      <c r="B107" s="93"/>
    </row>
    <row r="108" spans="1:25">
      <c r="B108" s="93"/>
    </row>
    <row r="109" spans="1:25">
      <c r="B109" s="93"/>
      <c r="E109" s="46"/>
      <c r="F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</row>
    <row r="110" spans="1:25">
      <c r="B110" s="93"/>
      <c r="E110" s="46"/>
      <c r="F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</row>
    <row r="111" spans="1:25">
      <c r="B111" s="93"/>
      <c r="E111" s="46"/>
      <c r="F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</row>
  </sheetData>
  <mergeCells count="52">
    <mergeCell ref="E5:E7"/>
    <mergeCell ref="H5:H7"/>
    <mergeCell ref="O1:R1"/>
    <mergeCell ref="B2:X2"/>
    <mergeCell ref="C3:P3"/>
    <mergeCell ref="C4:N4"/>
    <mergeCell ref="O4:W4"/>
    <mergeCell ref="L6:L7"/>
    <mergeCell ref="G6:G7"/>
    <mergeCell ref="O6:O7"/>
    <mergeCell ref="V6:V7"/>
    <mergeCell ref="W6:W7"/>
    <mergeCell ref="A34:X34"/>
    <mergeCell ref="A39:X39"/>
    <mergeCell ref="A31:X31"/>
    <mergeCell ref="U6:U7"/>
    <mergeCell ref="A20:X20"/>
    <mergeCell ref="A11:X11"/>
    <mergeCell ref="D5:D7"/>
    <mergeCell ref="J6:J7"/>
    <mergeCell ref="F5:G5"/>
    <mergeCell ref="X6:X7"/>
    <mergeCell ref="M6:N6"/>
    <mergeCell ref="A8:X8"/>
    <mergeCell ref="P6:P7"/>
    <mergeCell ref="I5:N5"/>
    <mergeCell ref="W5:X5"/>
    <mergeCell ref="K6:K7"/>
    <mergeCell ref="B96:E96"/>
    <mergeCell ref="J96:M96"/>
    <mergeCell ref="A61:X61"/>
    <mergeCell ref="A65:X65"/>
    <mergeCell ref="A71:X71"/>
    <mergeCell ref="A77:X77"/>
    <mergeCell ref="A81:X81"/>
    <mergeCell ref="A85:X85"/>
    <mergeCell ref="A57:X57"/>
    <mergeCell ref="I6:I7"/>
    <mergeCell ref="F6:F7"/>
    <mergeCell ref="A54:X54"/>
    <mergeCell ref="A50:X50"/>
    <mergeCell ref="A27:X27"/>
    <mergeCell ref="B5:B7"/>
    <mergeCell ref="C5:C7"/>
    <mergeCell ref="O5:P5"/>
    <mergeCell ref="Q5:V5"/>
    <mergeCell ref="A44:X44"/>
    <mergeCell ref="A23:X23"/>
    <mergeCell ref="A14:X14"/>
    <mergeCell ref="A17:X17"/>
    <mergeCell ref="A5:A7"/>
    <mergeCell ref="Q6:T7"/>
  </mergeCells>
  <phoneticPr fontId="22" type="noConversion"/>
  <pageMargins left="0" right="0" top="0.19685039370078741" bottom="0.19685039370078741" header="0" footer="0"/>
  <pageSetup paperSize="9" scale="75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установи</vt:lpstr>
      <vt:lpstr>установи!Область_печати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bugera</cp:lastModifiedBy>
  <cp:lastPrinted>2021-07-16T07:49:42Z</cp:lastPrinted>
  <dcterms:created xsi:type="dcterms:W3CDTF">2020-05-13T11:19:16Z</dcterms:created>
  <dcterms:modified xsi:type="dcterms:W3CDTF">2021-07-19T07:36:59Z</dcterms:modified>
</cp:coreProperties>
</file>