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Клінічна лікарня &quot;Психіатрія&quot;" sheetId="15" r:id="rId1"/>
    <sheet name="КМПЛ №2" sheetId="14" r:id="rId2"/>
    <sheet name="ФТИЗІАТРІЯ" sheetId="13" r:id="rId3"/>
    <sheet name="ДЕРМАТОВЕНЕРОЛОГІЯ" sheetId="12" r:id="rId4"/>
    <sheet name="ВЕНЕРОЛОГІЧНА ЛІКАРНЯ" sheetId="11" r:id="rId5"/>
    <sheet name="Ендокринологічний центр" sheetId="10" r:id="rId6"/>
    <sheet name="КМЦРПМ" sheetId="9" r:id="rId7"/>
    <sheet name="Онкологічний цетр" sheetId="8" r:id="rId8"/>
    <sheet name="Соціотерапія" sheetId="7" r:id="rId9"/>
    <sheet name="КЦТКМ" sheetId="6" r:id="rId10"/>
    <sheet name="Академія здоров'я людини" sheetId="5" r:id="rId11"/>
    <sheet name="КМЦРЗН" sheetId="4" r:id="rId12"/>
    <sheet name="ШВД №2 Деснянського району" sheetId="16" r:id="rId13"/>
    <sheet name="ПНД №5" sheetId="17" r:id="rId14"/>
  </sheets>
  <definedNames>
    <definedName name="_xlnm.Print_Area" localSheetId="10">'Академія здоров''я людини'!$A$1:$K$56</definedName>
    <definedName name="_xlnm.Print_Area" localSheetId="4">'ВЕНЕРОЛОГІЧНА ЛІКАРНЯ'!$A$1:$K$70</definedName>
    <definedName name="_xlnm.Print_Area" localSheetId="3">ДЕРМАТОВЕНЕРОЛОГІЯ!$A$1:$K$54</definedName>
    <definedName name="_xlnm.Print_Area" localSheetId="5">'Ендокринологічний центр'!$A$1:$K$56</definedName>
    <definedName name="_xlnm.Print_Area" localSheetId="0">'Клінічна лікарня "Психіатрія"'!$A$142:$L$154</definedName>
    <definedName name="_xlnm.Print_Area" localSheetId="1">'КМПЛ №2'!$A$1:$K$52</definedName>
    <definedName name="_xlnm.Print_Area" localSheetId="11">КМЦРЗН!$A$1:$K$23</definedName>
    <definedName name="_xlnm.Print_Area" localSheetId="6">КМЦРПМ!$A$1:$K$30</definedName>
    <definedName name="_xlnm.Print_Area" localSheetId="13">'ПНД №5'!$A$1:$K$56</definedName>
    <definedName name="_xlnm.Print_Area" localSheetId="8">Соціотерапія!$A$1:$P$56</definedName>
    <definedName name="_xlnm.Print_Area" localSheetId="2">ФТИЗІАТРІЯ!$A$1:$K$32</definedName>
    <definedName name="_xlnm.Print_Area" localSheetId="12">'ШВД №2 Деснянського району'!$A$1:$K$54</definedName>
  </definedNames>
  <calcPr calcId="145621"/>
</workbook>
</file>

<file path=xl/calcChain.xml><?xml version="1.0" encoding="utf-8"?>
<calcChain xmlns="http://schemas.openxmlformats.org/spreadsheetml/2006/main">
  <c r="F5" i="17" l="1"/>
  <c r="F6" i="17"/>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C48" i="17"/>
  <c r="F48" i="17" s="1"/>
  <c r="D48" i="17"/>
  <c r="H48" i="17"/>
  <c r="J48" i="17"/>
  <c r="K48" i="17"/>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C46" i="16"/>
  <c r="F46" i="16" s="1"/>
  <c r="D46" i="16"/>
  <c r="H46" i="16"/>
  <c r="J46" i="16"/>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C147" i="15"/>
  <c r="D147" i="15"/>
  <c r="G147" i="15"/>
  <c r="I147" i="15"/>
  <c r="K147" i="15"/>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C44" i="14"/>
  <c r="F44" i="14" s="1"/>
  <c r="D44" i="14"/>
  <c r="H44" i="14"/>
  <c r="J44" i="14"/>
  <c r="F5" i="13"/>
  <c r="F6" i="13"/>
  <c r="F7" i="13"/>
  <c r="F8" i="13"/>
  <c r="F9" i="13"/>
  <c r="F10" i="13"/>
  <c r="F11" i="13"/>
  <c r="F12" i="13"/>
  <c r="F13" i="13"/>
  <c r="D14" i="13"/>
  <c r="F14" i="13" s="1"/>
  <c r="D15" i="13"/>
  <c r="F15" i="13" s="1"/>
  <c r="D16" i="13"/>
  <c r="F16" i="13"/>
  <c r="F17" i="13"/>
  <c r="F18" i="13"/>
  <c r="F19" i="13"/>
  <c r="F20" i="13"/>
  <c r="F21" i="13"/>
  <c r="F22" i="13"/>
  <c r="F23" i="13"/>
  <c r="C24" i="13"/>
  <c r="H24" i="13"/>
  <c r="J24" i="13"/>
  <c r="K24" i="13"/>
  <c r="F6" i="12"/>
  <c r="K6" i="12" s="1"/>
  <c r="F7" i="12"/>
  <c r="K7" i="12"/>
  <c r="F8" i="12"/>
  <c r="K8" i="12" s="1"/>
  <c r="F9" i="12"/>
  <c r="K9" i="12"/>
  <c r="F10" i="12"/>
  <c r="K10" i="12"/>
  <c r="F11" i="12"/>
  <c r="K11" i="12"/>
  <c r="F12" i="12"/>
  <c r="K12" i="12" s="1"/>
  <c r="F13" i="12"/>
  <c r="K13" i="12"/>
  <c r="F14" i="12"/>
  <c r="K14" i="12" s="1"/>
  <c r="F15" i="12"/>
  <c r="K15" i="12"/>
  <c r="F16" i="12"/>
  <c r="K16" i="12" s="1"/>
  <c r="F17" i="12"/>
  <c r="K17" i="12"/>
  <c r="F18" i="12"/>
  <c r="K18" i="12" s="1"/>
  <c r="F19" i="12"/>
  <c r="K19" i="12"/>
  <c r="F20" i="12"/>
  <c r="K20" i="12" s="1"/>
  <c r="F21" i="12"/>
  <c r="K21" i="12"/>
  <c r="F22" i="12"/>
  <c r="K22" i="12" s="1"/>
  <c r="F23" i="12"/>
  <c r="K23" i="12"/>
  <c r="F24" i="12"/>
  <c r="K24" i="12" s="1"/>
  <c r="F25" i="12"/>
  <c r="K25" i="12"/>
  <c r="F26" i="12"/>
  <c r="K26" i="12" s="1"/>
  <c r="F27" i="12"/>
  <c r="K27" i="12"/>
  <c r="F28" i="12"/>
  <c r="K28" i="12" s="1"/>
  <c r="F29" i="12"/>
  <c r="K29" i="12"/>
  <c r="F30" i="12"/>
  <c r="K30" i="12" s="1"/>
  <c r="F31" i="12"/>
  <c r="K31" i="12"/>
  <c r="F32" i="12"/>
  <c r="K32" i="12" s="1"/>
  <c r="F33" i="12"/>
  <c r="K33" i="12"/>
  <c r="F34" i="12"/>
  <c r="K34" i="12" s="1"/>
  <c r="F35" i="12"/>
  <c r="K35" i="12"/>
  <c r="F36" i="12"/>
  <c r="K36" i="12" s="1"/>
  <c r="F37" i="12"/>
  <c r="K37" i="12"/>
  <c r="F38" i="12"/>
  <c r="K38" i="12" s="1"/>
  <c r="F39" i="12"/>
  <c r="K39" i="12"/>
  <c r="F40" i="12"/>
  <c r="K40" i="12" s="1"/>
  <c r="F41" i="12"/>
  <c r="K41" i="12"/>
  <c r="F42" i="12"/>
  <c r="K42" i="12" s="1"/>
  <c r="F43" i="12"/>
  <c r="K43" i="12"/>
  <c r="F44" i="12"/>
  <c r="K44" i="12" s="1"/>
  <c r="F45" i="12"/>
  <c r="K45" i="12"/>
  <c r="C46" i="12"/>
  <c r="D46" i="12"/>
  <c r="F46" i="12"/>
  <c r="H46" i="12"/>
  <c r="J46" i="12"/>
  <c r="F5" i="11"/>
  <c r="F7" i="11"/>
  <c r="F21" i="11"/>
  <c r="F22" i="11"/>
  <c r="F23" i="11"/>
  <c r="F24" i="11"/>
  <c r="F25" i="11"/>
  <c r="F26" i="11"/>
  <c r="F27"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C62" i="11"/>
  <c r="F62" i="11" s="1"/>
  <c r="D62" i="11"/>
  <c r="H62" i="11"/>
  <c r="J62"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C48" i="10"/>
  <c r="F48" i="10" s="1"/>
  <c r="D48" i="10"/>
  <c r="H48" i="10"/>
  <c r="J48" i="10"/>
  <c r="K48" i="10"/>
  <c r="D5" i="9"/>
  <c r="F5" i="9"/>
  <c r="J5" i="9"/>
  <c r="D6" i="9"/>
  <c r="F6" i="9"/>
  <c r="J6" i="9"/>
  <c r="D7" i="9"/>
  <c r="F7" i="9" s="1"/>
  <c r="J7" i="9" s="1"/>
  <c r="F8" i="9"/>
  <c r="J8" i="9"/>
  <c r="D9" i="9"/>
  <c r="F9" i="9"/>
  <c r="J9" i="9"/>
  <c r="D10" i="9"/>
  <c r="F10" i="9" s="1"/>
  <c r="J10" i="9" s="1"/>
  <c r="D11" i="9"/>
  <c r="F11" i="9"/>
  <c r="J11" i="9" s="1"/>
  <c r="D12" i="9"/>
  <c r="F12" i="9"/>
  <c r="J12" i="9"/>
  <c r="D13" i="9"/>
  <c r="F13" i="9"/>
  <c r="J13" i="9"/>
  <c r="D14" i="9"/>
  <c r="F14" i="9" s="1"/>
  <c r="J14" i="9" s="1"/>
  <c r="D15" i="9"/>
  <c r="F15" i="9"/>
  <c r="J15" i="9" s="1"/>
  <c r="D16" i="9"/>
  <c r="F16" i="9"/>
  <c r="J16" i="9"/>
  <c r="D17" i="9"/>
  <c r="F17" i="9"/>
  <c r="J17" i="9"/>
  <c r="D18" i="9"/>
  <c r="F18" i="9" s="1"/>
  <c r="J18" i="9" s="1"/>
  <c r="D19" i="9"/>
  <c r="F19" i="9"/>
  <c r="J19" i="9" s="1"/>
  <c r="D20" i="9"/>
  <c r="F20" i="9"/>
  <c r="J20" i="9"/>
  <c r="D21" i="9"/>
  <c r="F21" i="9"/>
  <c r="J21" i="9"/>
  <c r="C22" i="9"/>
  <c r="H22" i="9"/>
  <c r="C5" i="8"/>
  <c r="F5" i="8" s="1"/>
  <c r="A6" i="8"/>
  <c r="F6" i="8"/>
  <c r="A7" i="8"/>
  <c r="C7" i="8"/>
  <c r="F7" i="8"/>
  <c r="C8" i="8"/>
  <c r="F8" i="8"/>
  <c r="C9" i="8"/>
  <c r="F9" i="8"/>
  <c r="A10" i="8"/>
  <c r="F10" i="8"/>
  <c r="C11" i="8"/>
  <c r="F11" i="8"/>
  <c r="C12" i="8"/>
  <c r="F12" i="8"/>
  <c r="C13" i="8"/>
  <c r="F13" i="8"/>
  <c r="F14" i="8"/>
  <c r="A16" i="8"/>
  <c r="F16" i="8"/>
  <c r="J16" i="8"/>
  <c r="A18" i="8"/>
  <c r="F18" i="8"/>
  <c r="J18" i="8" s="1"/>
  <c r="J97" i="8" s="1"/>
  <c r="A19" i="8"/>
  <c r="F19" i="8"/>
  <c r="J19" i="8"/>
  <c r="F20" i="8"/>
  <c r="J20" i="8"/>
  <c r="A21" i="8"/>
  <c r="F21" i="8"/>
  <c r="J21" i="8" s="1"/>
  <c r="A22" i="8"/>
  <c r="J22" i="8"/>
  <c r="F23" i="8"/>
  <c r="J23" i="8" s="1"/>
  <c r="A24" i="8"/>
  <c r="A25" i="8" s="1"/>
  <c r="F24" i="8"/>
  <c r="J24" i="8"/>
  <c r="F25" i="8"/>
  <c r="J25" i="8" s="1"/>
  <c r="F26" i="8"/>
  <c r="J26" i="8" s="1"/>
  <c r="A27" i="8"/>
  <c r="F27" i="8"/>
  <c r="A28" i="8"/>
  <c r="F28" i="8"/>
  <c r="F29" i="8"/>
  <c r="A30" i="8"/>
  <c r="A31" i="8" s="1"/>
  <c r="F30" i="8"/>
  <c r="F31" i="8"/>
  <c r="F32" i="8"/>
  <c r="A33" i="8"/>
  <c r="A34" i="8" s="1"/>
  <c r="F33" i="8"/>
  <c r="F34" i="8"/>
  <c r="F35" i="8"/>
  <c r="A36" i="8"/>
  <c r="F36" i="8"/>
  <c r="A37" i="8"/>
  <c r="F37" i="8"/>
  <c r="I37" i="8"/>
  <c r="F38" i="8"/>
  <c r="I38" i="8"/>
  <c r="A39" i="8"/>
  <c r="F39" i="8"/>
  <c r="I39" i="8"/>
  <c r="A40" i="8"/>
  <c r="F40" i="8"/>
  <c r="F41" i="8"/>
  <c r="I41" i="8"/>
  <c r="A42" i="8"/>
  <c r="F42" i="8"/>
  <c r="I42" i="8"/>
  <c r="A43" i="8"/>
  <c r="F43" i="8"/>
  <c r="I43" i="8"/>
  <c r="F44" i="8"/>
  <c r="A45" i="8"/>
  <c r="A46" i="8" s="1"/>
  <c r="F45" i="8"/>
  <c r="F46" i="8"/>
  <c r="I46" i="8"/>
  <c r="F47" i="8"/>
  <c r="I47" i="8"/>
  <c r="A48" i="8"/>
  <c r="F48" i="8"/>
  <c r="I48" i="8"/>
  <c r="A49" i="8"/>
  <c r="F49" i="8"/>
  <c r="F50" i="8"/>
  <c r="A51" i="8"/>
  <c r="F51" i="8"/>
  <c r="A52" i="8"/>
  <c r="F52" i="8"/>
  <c r="F53" i="8"/>
  <c r="A54" i="8"/>
  <c r="A55" i="8" s="1"/>
  <c r="F54" i="8"/>
  <c r="F55" i="8"/>
  <c r="F56" i="8"/>
  <c r="A57" i="8"/>
  <c r="F57" i="8"/>
  <c r="A58" i="8"/>
  <c r="F58" i="8"/>
  <c r="I58" i="8"/>
  <c r="F59" i="8"/>
  <c r="I59" i="8"/>
  <c r="A60" i="8"/>
  <c r="F60" i="8"/>
  <c r="A61" i="8"/>
  <c r="F61" i="8"/>
  <c r="F62" i="8"/>
  <c r="A63" i="8"/>
  <c r="A64" i="8" s="1"/>
  <c r="F63" i="8"/>
  <c r="F64" i="8"/>
  <c r="F65" i="8"/>
  <c r="A66" i="8"/>
  <c r="F66" i="8"/>
  <c r="A67" i="8"/>
  <c r="F67" i="8"/>
  <c r="F68" i="8"/>
  <c r="A69" i="8"/>
  <c r="F69" i="8"/>
  <c r="I69" i="8"/>
  <c r="A70" i="8"/>
  <c r="F70" i="8"/>
  <c r="I70" i="8"/>
  <c r="F71" i="8"/>
  <c r="I71" i="8"/>
  <c r="A72" i="8"/>
  <c r="F72" i="8"/>
  <c r="I72" i="8"/>
  <c r="A73" i="8"/>
  <c r="F73" i="8"/>
  <c r="I73" i="8"/>
  <c r="F74" i="8"/>
  <c r="I74" i="8"/>
  <c r="A75" i="8"/>
  <c r="F75" i="8"/>
  <c r="I75" i="8"/>
  <c r="A76" i="8"/>
  <c r="F76" i="8"/>
  <c r="I76" i="8"/>
  <c r="F77" i="8"/>
  <c r="I77" i="8"/>
  <c r="A78" i="8"/>
  <c r="F78" i="8"/>
  <c r="I78" i="8"/>
  <c r="A79" i="8"/>
  <c r="F79" i="8"/>
  <c r="I79" i="8"/>
  <c r="I80" i="8"/>
  <c r="A81" i="8"/>
  <c r="A82" i="8" s="1"/>
  <c r="F81" i="8"/>
  <c r="I81" i="8"/>
  <c r="I82" i="8"/>
  <c r="I83" i="8"/>
  <c r="A84" i="8"/>
  <c r="A85" i="8" s="1"/>
  <c r="I84" i="8"/>
  <c r="F85" i="8"/>
  <c r="I85" i="8"/>
  <c r="F86" i="8"/>
  <c r="I86" i="8"/>
  <c r="A87" i="8"/>
  <c r="F87" i="8"/>
  <c r="I87" i="8"/>
  <c r="A88" i="8"/>
  <c r="I88" i="8"/>
  <c r="I89" i="8"/>
  <c r="A90" i="8"/>
  <c r="F90" i="8"/>
  <c r="I90" i="8"/>
  <c r="A91" i="8"/>
  <c r="F91" i="8"/>
  <c r="I91" i="8"/>
  <c r="D92" i="8"/>
  <c r="F92" i="8"/>
  <c r="I92" i="8"/>
  <c r="J92" i="8"/>
  <c r="A93" i="8"/>
  <c r="F93" i="8"/>
  <c r="I93" i="8"/>
  <c r="A94" i="8"/>
  <c r="D94" i="8"/>
  <c r="F94" i="8"/>
  <c r="I94" i="8"/>
  <c r="J94" i="8"/>
  <c r="F95" i="8"/>
  <c r="I95" i="8"/>
  <c r="A96" i="8"/>
  <c r="D96" i="8"/>
  <c r="F96" i="8" s="1"/>
  <c r="I96" i="8"/>
  <c r="C97" i="8"/>
  <c r="D97" i="8"/>
  <c r="H97" i="8"/>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C48" i="7"/>
  <c r="F48" i="7" s="1"/>
  <c r="D48" i="7"/>
  <c r="H48" i="7"/>
  <c r="J48" i="7"/>
  <c r="K48" i="7"/>
  <c r="F5" i="6"/>
  <c r="F6" i="6"/>
  <c r="F7" i="6"/>
  <c r="C8" i="6"/>
  <c r="D8" i="6"/>
  <c r="F8" i="6"/>
  <c r="H8" i="6"/>
  <c r="J8" i="6"/>
  <c r="K8" i="6"/>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C48" i="5"/>
  <c r="F48" i="5" s="1"/>
  <c r="D48" i="5"/>
  <c r="H48" i="5"/>
  <c r="J48" i="5"/>
  <c r="K48" i="5"/>
  <c r="F5" i="4"/>
  <c r="F6" i="4"/>
  <c r="F7" i="4"/>
  <c r="F8" i="4"/>
  <c r="F11" i="4"/>
  <c r="F12" i="4"/>
  <c r="F13" i="4"/>
  <c r="F14" i="4"/>
  <c r="C15" i="4"/>
  <c r="D15" i="4"/>
  <c r="F15" i="4"/>
  <c r="H15" i="4"/>
  <c r="J15" i="4"/>
  <c r="K15" i="4"/>
  <c r="D24" i="13" l="1"/>
  <c r="F24" i="13" s="1"/>
  <c r="K46" i="12"/>
  <c r="J22" i="9"/>
  <c r="K22" i="9"/>
  <c r="D22" i="9"/>
  <c r="F22" i="9" s="1"/>
  <c r="K97" i="8"/>
  <c r="F97" i="8"/>
</calcChain>
</file>

<file path=xl/sharedStrings.xml><?xml version="1.0" encoding="utf-8"?>
<sst xmlns="http://schemas.openxmlformats.org/spreadsheetml/2006/main" count="979" uniqueCount="527">
  <si>
    <t>(підпис)           (ініціали і прізвище) </t>
  </si>
  <si>
    <t xml:space="preserve">             Вікторія Єфіменко</t>
  </si>
  <si>
    <t>Головний бухгалтер</t>
  </si>
  <si>
    <t>Олександр ТОВСТОХАТЬКО</t>
  </si>
  <si>
    <t>Директор</t>
  </si>
  <si>
    <t>ВСЬОГО по закладу</t>
  </si>
  <si>
    <t>2240 (оплата послуг крім комунальних)</t>
  </si>
  <si>
    <t>Фізичні особи</t>
  </si>
  <si>
    <t>Медикаменти та перев'язувальні матеріали</t>
  </si>
  <si>
    <t>ПрАТ "МК"АЗОВСТАЛЬ"</t>
  </si>
  <si>
    <t>ПАТ "Запоріжсталь"</t>
  </si>
  <si>
    <t>Благодійна організація "Благодійний фонд "Допомога Інвалідам України"</t>
  </si>
  <si>
    <t>ПрАТ "АЗОТ"</t>
  </si>
  <si>
    <t>Європейське регіональне бюро ВОЗ</t>
  </si>
  <si>
    <t>Деснянська рвйонна організація Товариство Червоного Хреста в м. Києві</t>
  </si>
  <si>
    <r>
      <t xml:space="preserve">Сума,        </t>
    </r>
    <r>
      <rPr>
        <b/>
        <sz val="10"/>
        <color indexed="8"/>
        <rFont val="Times New Roman"/>
        <family val="1"/>
        <charset val="204"/>
      </rPr>
      <t xml:space="preserve">  тис. грн</t>
    </r>
  </si>
  <si>
    <t>Перелік використаних товарів та послуг у натуральній формі  (канцтовари, господарські товари, будівельні товари, медикаменти та перев'язувальні матеріали, продукти харчування, м"який інвентар, основні засоби та інші)</t>
  </si>
  <si>
    <t>Напрямки використання у грошовій формі (стаття витрат)</t>
  </si>
  <si>
    <t>Перелік товарів і послуг в натуральній формі (канцтовари, господарські товари, будівельні товари, медикаменти та перев'язувальні матеріали, продукти харчування, м"який інвентар, основні засоби та інші)</t>
  </si>
  <si>
    <r>
      <t xml:space="preserve">В  натуральній формі (товари і послуги),   </t>
    </r>
    <r>
      <rPr>
        <b/>
        <sz val="10"/>
        <color indexed="8"/>
        <rFont val="Times New Roman"/>
        <family val="1"/>
        <charset val="204"/>
      </rPr>
      <t xml:space="preserve"> тис. грн</t>
    </r>
  </si>
  <si>
    <r>
      <t>В грошовій форм,</t>
    </r>
    <r>
      <rPr>
        <b/>
        <sz val="10"/>
        <color indexed="8"/>
        <rFont val="Times New Roman"/>
        <family val="1"/>
        <charset val="204"/>
      </rPr>
      <t xml:space="preserve"> тис. грн</t>
    </r>
  </si>
  <si>
    <r>
      <t xml:space="preserve">Залишок невикористаних грошових коштів, товарів та послуг на кінець звітного періоду,            </t>
    </r>
    <r>
      <rPr>
        <b/>
        <sz val="10"/>
        <color indexed="8"/>
        <rFont val="Times New Roman"/>
        <family val="1"/>
        <charset val="204"/>
      </rPr>
      <t>тис. грн</t>
    </r>
  </si>
  <si>
    <t>Використання закладом охорони здоров'я благодійних пожертв, отриманих у грошовій (товари і послуг) формі</t>
  </si>
  <si>
    <t>Всього отримано благодійних пожертв, тис. грн</t>
  </si>
  <si>
    <t>Благодійні пожертви, що були отримані закладом охорони здоров'я від фізичних та юридичних осіб</t>
  </si>
  <si>
    <t>Найменування юридичної особи (або позначення фізичної особи)</t>
  </si>
  <si>
    <t>№ пп</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</si>
  <si>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</si>
  <si>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Комунальне некомерційне підприємство "Київський міський центр радіаційного захисту населення міста Києва від наслідків Чорнобильської катастрофи" Виконавчого органу Київської міської ради (Київська міська державна адміністрація) за IV квартал 2021 року </t>
  </si>
  <si>
    <t>Затуливітер О.В.</t>
  </si>
  <si>
    <t>І.К.Сова</t>
  </si>
  <si>
    <t>Заступник директора з економічних питань</t>
  </si>
  <si>
    <t>інші послуги</t>
  </si>
  <si>
    <t>харчування</t>
  </si>
  <si>
    <t>медикаменти</t>
  </si>
  <si>
    <t>господарські товари</t>
  </si>
  <si>
    <t xml:space="preserve">ІНФОРМАЦІЯ                                                                                                                                                                                                                                                                                                                                                                                                                    про надходження і використання благодійних пожертв від фізичних та юридичних осіб                                                                                                                                                     КНП "Академія здоров'я людини"___за 4 квартал_2021 року </t>
  </si>
  <si>
    <t>Виконавець: О.Аврашко  451-15-80</t>
  </si>
  <si>
    <t>Ольга РИГАЛЮК</t>
  </si>
  <si>
    <t>Світлана ЦІВА</t>
  </si>
  <si>
    <t>В.о.директора</t>
  </si>
  <si>
    <t>ремонт та заправка картриджів</t>
  </si>
  <si>
    <t>вироби медичного призначення</t>
  </si>
  <si>
    <t>ФОП Мартиненко Р.О.</t>
  </si>
  <si>
    <t xml:space="preserve">ІНФОРМАЦІЯ                                                                                                                                                                                                                                                                                                                                                                                                                    про надходження і використання благодійних пожертв від фізичних та юридичних осіб                                                                                                                                                     Комунальне некомерційне підприємство "Київський центр трансплантації кісткового мозку" за  ІV  квартал  2021 року </t>
  </si>
  <si>
    <t>Керівник установи</t>
  </si>
  <si>
    <t>інші поточні видатки</t>
  </si>
  <si>
    <t>оплата послуг по харчуванню</t>
  </si>
  <si>
    <t>оплата послуг</t>
  </si>
  <si>
    <t>канц.товари</t>
  </si>
  <si>
    <t>Фізична особа</t>
  </si>
  <si>
    <t>обладнання</t>
  </si>
  <si>
    <t>БО БФ"ВОЛНА"</t>
  </si>
  <si>
    <t>БОБФ"Надія та Довіра"</t>
  </si>
  <si>
    <t>МБФ "Альянс громадського здоров'я"</t>
  </si>
  <si>
    <t>БО "Всеукраїнська мережа людей, які живуть з ВІЛ/СНІД"</t>
  </si>
  <si>
    <t>друкована продукція</t>
  </si>
  <si>
    <t>БО"100 Відсотків Життя.Київський Регіон"</t>
  </si>
  <si>
    <t>ТОВ"БаДМ"</t>
  </si>
  <si>
    <t>БФ"Фундація Антиснід-Україна"</t>
  </si>
  <si>
    <r>
      <t xml:space="preserve">Сума,        </t>
    </r>
    <r>
      <rPr>
        <b/>
        <sz val="12"/>
        <color indexed="8"/>
        <rFont val="Times New Roman"/>
        <family val="1"/>
        <charset val="204"/>
      </rPr>
      <t xml:space="preserve">  тис. грн</t>
    </r>
  </si>
  <si>
    <r>
      <t xml:space="preserve">В  натуральній формі (товари і послуги),   </t>
    </r>
    <r>
      <rPr>
        <b/>
        <sz val="12"/>
        <color indexed="8"/>
        <rFont val="Times New Roman"/>
        <family val="1"/>
        <charset val="204"/>
      </rPr>
      <t xml:space="preserve"> тис. грн</t>
    </r>
  </si>
  <si>
    <r>
      <t>В грошовій форм,</t>
    </r>
    <r>
      <rPr>
        <b/>
        <sz val="12"/>
        <color indexed="8"/>
        <rFont val="Times New Roman"/>
        <family val="1"/>
        <charset val="204"/>
      </rPr>
      <t xml:space="preserve"> тис. грн</t>
    </r>
  </si>
  <si>
    <r>
      <t xml:space="preserve">Залишок невикористаних грошових коштів, товарів та послуг на кінець звітного періоду,            </t>
    </r>
    <r>
      <rPr>
        <b/>
        <sz val="12"/>
        <color indexed="8"/>
        <rFont val="Times New Roman"/>
        <family val="1"/>
        <charset val="204"/>
      </rPr>
      <t>тис. грн</t>
    </r>
  </si>
  <si>
    <r>
      <t xml:space="preserve">                                                                                                                                            найменування закладу охорони здоров</t>
    </r>
    <r>
      <rPr>
        <sz val="12"/>
        <color indexed="8"/>
        <rFont val="Calibri"/>
        <family val="2"/>
        <charset val="204"/>
      </rPr>
      <t>′</t>
    </r>
    <r>
      <rPr>
        <sz val="12"/>
        <color indexed="8"/>
        <rFont val="Times New Roman"/>
        <family val="1"/>
        <charset val="204"/>
      </rPr>
      <t>я</t>
    </r>
  </si>
  <si>
    <r>
      <t xml:space="preserve">ІНФОРМАЦІЯ                                                                                                                                                                                                                                                                                                                                                                                                                  про надходження і використання благодійних пожертв від фізичних та юридичних осіб                                                                                                                                                     </t>
    </r>
    <r>
      <rPr>
        <b/>
        <u/>
        <sz val="14"/>
        <color indexed="8"/>
        <rFont val="Times New Roman"/>
        <family val="1"/>
        <charset val="204"/>
      </rPr>
      <t xml:space="preserve">КНП "КМНКЛ "Соціотерапія"за   4  квартал    2021    року </t>
    </r>
  </si>
  <si>
    <t>Мамонова Т.Й.</t>
  </si>
  <si>
    <t xml:space="preserve">                                                                                                                                                                                       (підпис)           (ініціали і прізвище) </t>
  </si>
  <si>
    <t>Клюсов О.М.</t>
  </si>
  <si>
    <t>медикамнти</t>
  </si>
  <si>
    <t>ПП Лабораторія Ербіс</t>
  </si>
  <si>
    <t>стіл,тумба</t>
  </si>
  <si>
    <t>БО  "БФ "СВОЇ"</t>
  </si>
  <si>
    <t>ліжкка медичні,ролятори</t>
  </si>
  <si>
    <t>Міжнар. Альянс братської допомоги</t>
  </si>
  <si>
    <t>Інвалідні візки</t>
  </si>
  <si>
    <t>ВМТ Духовне відродження</t>
  </si>
  <si>
    <t>Столи, шафи, кушетки,фурнітура</t>
  </si>
  <si>
    <t>ТОВ БГ Екобудсервіс</t>
  </si>
  <si>
    <t>матрас, тонометри</t>
  </si>
  <si>
    <t>ТОВ Нутриція Украіни</t>
  </si>
  <si>
    <t>продукти харчування</t>
  </si>
  <si>
    <t xml:space="preserve">ТОВ Руол Стандарт </t>
  </si>
  <si>
    <t>Медикаменти</t>
  </si>
  <si>
    <t>БФ  СВЕТР</t>
  </si>
  <si>
    <t>Кисень</t>
  </si>
  <si>
    <t xml:space="preserve"> ТОВ Кріогенсервіс</t>
  </si>
  <si>
    <t>СП Оптіма Фарм ЛТД</t>
  </si>
  <si>
    <t>ТОВ Гледфарм ЛТД</t>
  </si>
  <si>
    <t>ТОВ Мірас -Медікал</t>
  </si>
  <si>
    <t>Генератор електрохірургічний</t>
  </si>
  <si>
    <t>ФОП Рябікін Г.П.</t>
  </si>
  <si>
    <t>Одноканальні генератори</t>
  </si>
  <si>
    <t>БФ Міжнародний фонд мед. Іновацій</t>
  </si>
  <si>
    <t>пральна машина</t>
  </si>
  <si>
    <t>Аналізатор гематологічний</t>
  </si>
  <si>
    <t>Тов  Лабікс</t>
  </si>
  <si>
    <t>Кисневий концентратор</t>
  </si>
  <si>
    <t>Консул. Послуги</t>
  </si>
  <si>
    <t>ФОП Пономаренко О.М.</t>
  </si>
  <si>
    <t>електрот. Продукція</t>
  </si>
  <si>
    <t>ФОП Патлай В.І.</t>
  </si>
  <si>
    <t>Послуги охорони</t>
  </si>
  <si>
    <t>Управ. Поліції охорони</t>
  </si>
  <si>
    <t>Держ.реестрація</t>
  </si>
  <si>
    <t>УК у Святошинсь.р-ні</t>
  </si>
  <si>
    <t>Інфор.-консул. Послуги</t>
  </si>
  <si>
    <t>ТОВ Центр информац. Технол.</t>
  </si>
  <si>
    <t>ТОВ Софт солюшнз</t>
  </si>
  <si>
    <t>періодичне видання</t>
  </si>
  <si>
    <t>ТОВ Пресс Альянс</t>
  </si>
  <si>
    <t>медбланки</t>
  </si>
  <si>
    <t>ПП Мальчуковський</t>
  </si>
  <si>
    <t>Телекомун. Послуги</t>
  </si>
  <si>
    <t>ПАТ Дата груп</t>
  </si>
  <si>
    <t>Дезактивація білизни</t>
  </si>
  <si>
    <t>ДСП Об"єднання Родон</t>
  </si>
  <si>
    <t>ТОВ Ален Груп</t>
  </si>
  <si>
    <t>адмінпослуги</t>
  </si>
  <si>
    <t>ДКСУ Святошинськогорайону</t>
  </si>
  <si>
    <t>листи</t>
  </si>
  <si>
    <t>Центр медстат</t>
  </si>
  <si>
    <t>послуги з ремонту</t>
  </si>
  <si>
    <t>ТОВ ПК Інжиніринг</t>
  </si>
  <si>
    <t>навчання</t>
  </si>
  <si>
    <t>НЦ МПП Буфкваліфкадри</t>
  </si>
  <si>
    <t>експертиза кошторису</t>
  </si>
  <si>
    <t>ДП "СДО-ЦСУДБЕ"</t>
  </si>
  <si>
    <t>проф.огляд</t>
  </si>
  <si>
    <t>КНП "КДЦ"Святош. р-ну"</t>
  </si>
  <si>
    <t>супров.програми</t>
  </si>
  <si>
    <t>КП "ГІОЦ"</t>
  </si>
  <si>
    <t>с-ма безпеки</t>
  </si>
  <si>
    <t>Центр системи безпеки</t>
  </si>
  <si>
    <t>послуги</t>
  </si>
  <si>
    <t>ТОВ "Кріогенсервіс"</t>
  </si>
  <si>
    <t>ТОВ "Дімлен"</t>
  </si>
  <si>
    <t>КНП "Лікарня №7"</t>
  </si>
  <si>
    <t>очищення території від грунту</t>
  </si>
  <si>
    <t>ТОВ "Адвентумбуд"</t>
  </si>
  <si>
    <t>страхування</t>
  </si>
  <si>
    <t>ПРаТ "Княжна Вієнна…."</t>
  </si>
  <si>
    <t xml:space="preserve"> стер. бокс</t>
  </si>
  <si>
    <t>стер. Бокс</t>
  </si>
  <si>
    <t>Фоп Рябінкін</t>
  </si>
  <si>
    <t>оцінка майна</t>
  </si>
  <si>
    <t>ТОВ Лексстатусгруп</t>
  </si>
  <si>
    <t>ремонт обладнання</t>
  </si>
  <si>
    <t>ТОВ Олимпмедскрвіс</t>
  </si>
  <si>
    <t>інформаційно-консульт. Послуги</t>
  </si>
  <si>
    <t>инф. Консульт посл</t>
  </si>
  <si>
    <t>ремонт техніки</t>
  </si>
  <si>
    <t>ТОВ Єврокопицентр</t>
  </si>
  <si>
    <t>НМЦ Будквалифкадри</t>
  </si>
  <si>
    <t>електроди</t>
  </si>
  <si>
    <t>Бф педиатри проти раку</t>
  </si>
  <si>
    <t>меблі</t>
  </si>
  <si>
    <t>овочі</t>
  </si>
  <si>
    <t>УПЦ Печерська Лавра</t>
  </si>
  <si>
    <t>Послуги з обробки</t>
  </si>
  <si>
    <t xml:space="preserve">Кудла </t>
  </si>
  <si>
    <t>госп товари</t>
  </si>
  <si>
    <t>госптовари</t>
  </si>
  <si>
    <t>Омелія Сервіс</t>
  </si>
  <si>
    <t>Ролети</t>
  </si>
  <si>
    <t>ролети</t>
  </si>
  <si>
    <t>ФОП Короленко</t>
  </si>
  <si>
    <t>Аплікатор</t>
  </si>
  <si>
    <t>ПП Агенція Ірис</t>
  </si>
  <si>
    <t>діагностика устаткув.</t>
  </si>
  <si>
    <t>ФОП Ратієв</t>
  </si>
  <si>
    <t>Замки, ключі, петлі</t>
  </si>
  <si>
    <t xml:space="preserve">Комісаров </t>
  </si>
  <si>
    <t>Підписка</t>
  </si>
  <si>
    <t>підписка</t>
  </si>
  <si>
    <t>Тов Меркурий</t>
  </si>
  <si>
    <t>послуги з супровд. Програм.</t>
  </si>
  <si>
    <t>ГІОЦ</t>
  </si>
  <si>
    <t>проект тарифів</t>
  </si>
  <si>
    <t>ТОВ Медицина</t>
  </si>
  <si>
    <t>термометрир</t>
  </si>
  <si>
    <t>госп. товари</t>
  </si>
  <si>
    <t>БФ Миротворці України</t>
  </si>
  <si>
    <t>БО Фундація прямої доп.</t>
  </si>
  <si>
    <t>мікропіпетка</t>
  </si>
  <si>
    <t xml:space="preserve">візок </t>
  </si>
  <si>
    <t>БФ Свої</t>
  </si>
  <si>
    <t xml:space="preserve">медикаменти </t>
  </si>
  <si>
    <t>ФОП Аксенова Л.Ю.</t>
  </si>
  <si>
    <t>ТОВ"Нутриція Укр"</t>
  </si>
  <si>
    <t>ПАТ"Лекхім-Харків</t>
  </si>
  <si>
    <t>БФ"Сучасне село та місто"</t>
  </si>
  <si>
    <t>БФ"З вірою в майбутнє дітей"</t>
  </si>
  <si>
    <t>БФ СВЕТР</t>
  </si>
  <si>
    <t>ТОВ Медичний центр М.Т.К.</t>
  </si>
  <si>
    <t>БО"БФ "СВОЇ"</t>
  </si>
  <si>
    <t>ГО"Афіни.Жінки проти раку"</t>
  </si>
  <si>
    <t>ТОВ"ІСТ ВЕСТ БІОФАРМА"</t>
  </si>
  <si>
    <t>ФОП Предерій</t>
  </si>
  <si>
    <t>ростомір</t>
  </si>
  <si>
    <t>ФОП Вергелес</t>
  </si>
  <si>
    <t>ваги</t>
  </si>
  <si>
    <t>ФОПВергелес</t>
  </si>
  <si>
    <t>Столик Кохера</t>
  </si>
  <si>
    <t>столик Кохера</t>
  </si>
  <si>
    <t>БФПедіатри проти раку</t>
  </si>
  <si>
    <t>БФ Педіатри проти раку.</t>
  </si>
  <si>
    <t xml:space="preserve"> медикаменти</t>
  </si>
  <si>
    <t>ТОВ Юрія Фарм</t>
  </si>
  <si>
    <t>ТОВ Бізнес Центр Фармація</t>
  </si>
  <si>
    <t>Медінстат</t>
  </si>
  <si>
    <t>ДП АМЦ Київ</t>
  </si>
  <si>
    <t>МБФ Янгол життя</t>
  </si>
  <si>
    <t>БФ Краб</t>
  </si>
  <si>
    <t>БФ  З Богом у серці</t>
  </si>
  <si>
    <t>БФ Герда ім.Асмольської</t>
  </si>
  <si>
    <t>БО допомагаю украіні</t>
  </si>
  <si>
    <t>БО Благовіщення</t>
  </si>
  <si>
    <t>БФ Таблеточки</t>
  </si>
  <si>
    <t>ТОВ Трансресурс авто</t>
  </si>
  <si>
    <r>
      <t xml:space="preserve">                                                                                                 найменування закладу охорони здоров</t>
    </r>
    <r>
      <rPr>
        <sz val="10"/>
        <color indexed="8"/>
        <rFont val="Calibri"/>
        <family val="2"/>
        <charset val="204"/>
      </rPr>
      <t>′</t>
    </r>
    <r>
      <rPr>
        <sz val="10"/>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</si>
  <si>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КНП  "Київський міський клінічний онкологічний центр" за 4 квартал 2021 року </t>
  </si>
  <si>
    <t>Л.В. Іванець</t>
  </si>
  <si>
    <t>Л.І.Воробей</t>
  </si>
  <si>
    <t>Актилізе,</t>
  </si>
  <si>
    <t>КМП "КМКЛ №6"</t>
  </si>
  <si>
    <t>ПАТ "АЗОТ"</t>
  </si>
  <si>
    <t>Октаплас А(ІІ)</t>
  </si>
  <si>
    <t>КМП "КМПБ №6"</t>
  </si>
  <si>
    <t>Пейона</t>
  </si>
  <si>
    <t>КМП "КМПБ №5"</t>
  </si>
  <si>
    <t>Пропофол,Гонал,Пурегон,Диферелін,Оргалутран</t>
  </si>
  <si>
    <t>ДП"Укрвакцина"МОЗ України"</t>
  </si>
  <si>
    <t>інжеста</t>
  </si>
  <si>
    <t>ВБО"Благодійний фонд Родини Жебрівських"</t>
  </si>
  <si>
    <t>препідил гель,</t>
  </si>
  <si>
    <t>БО"Міжнародного благодійного фонду"Сприянні розвитку медицини"</t>
  </si>
  <si>
    <t>Озелар</t>
  </si>
  <si>
    <t>ТОВ"Медичний центр"М.Т.К."</t>
  </si>
  <si>
    <t>Омепразол</t>
  </si>
  <si>
    <t>КНП "КЛ №15Подільського р-ну м.Києва"</t>
  </si>
  <si>
    <t>лампа операційна,</t>
  </si>
  <si>
    <t>ТОВ "ЗДРАВО"</t>
  </si>
  <si>
    <t>вірамун,зидовудин,Фрісо 1</t>
  </si>
  <si>
    <t>КМП "КМКЛ №5"</t>
  </si>
  <si>
    <t>катетер,середов.культуральне</t>
  </si>
  <si>
    <t>Фонд сприяння народжуваності в Україні (ПП "Медіта")</t>
  </si>
  <si>
    <t>Куросурф,Імуноглобулін,Октаплекс,Пейона</t>
  </si>
  <si>
    <t>КНП "Перинатальний центр"</t>
  </si>
  <si>
    <t>апарат УЗД</t>
  </si>
  <si>
    <t>ФОП Тумащик</t>
  </si>
  <si>
    <t>Еувакс,ципремі,біовен, Актемра,медична маска,Ваксігрип,Інфлюєнца</t>
  </si>
  <si>
    <t>База спец.мед.постачання м.Києва</t>
  </si>
  <si>
    <t>бланки листів нпрацездатності</t>
  </si>
  <si>
    <t>КНП "КМІАЦМС"</t>
  </si>
  <si>
    <t>компоненти та препарати крові</t>
  </si>
  <si>
    <t>КНП "КМЦК"</t>
  </si>
  <si>
    <r>
      <t>Сума,</t>
    </r>
    <r>
      <rPr>
        <b/>
        <sz val="10"/>
        <color indexed="8"/>
        <rFont val="Times New Roman"/>
        <family val="1"/>
        <charset val="204"/>
      </rPr>
      <t>тис. грн</t>
    </r>
  </si>
  <si>
    <r>
      <t>В  натуральній формі (товари і послуги),</t>
    </r>
    <r>
      <rPr>
        <b/>
        <sz val="10"/>
        <color indexed="8"/>
        <rFont val="Times New Roman"/>
        <family val="1"/>
        <charset val="204"/>
      </rPr>
      <t>тис. грн</t>
    </r>
  </si>
  <si>
    <r>
      <t xml:space="preserve">                                                                                                                                                                      найменування закладу охорони здоров</t>
    </r>
    <r>
      <rPr>
        <sz val="11"/>
        <color indexed="8"/>
        <rFont val="Calibri"/>
        <family val="2"/>
        <charset val="204"/>
      </rPr>
      <t>′</t>
    </r>
    <r>
      <rPr>
        <sz val="11"/>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</si>
  <si>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Комунального некомерційного підприємства «Київський міський центр репродуктивної та перинатальної медицини» виконавчого органу Київської міської ради (Київської міської державної адміністрації)» за IV квартал 2021 року </t>
  </si>
  <si>
    <t>272-03-17</t>
  </si>
  <si>
    <t>Анжела Сімонова</t>
  </si>
  <si>
    <t xml:space="preserve">Виконавець   </t>
  </si>
  <si>
    <t>А.В. Сімонова</t>
  </si>
  <si>
    <t>О.П. Демидюк</t>
  </si>
  <si>
    <t>Керівника  установи</t>
  </si>
  <si>
    <t>В.о.</t>
  </si>
  <si>
    <t>ФОП Кудла К.І.</t>
  </si>
  <si>
    <t>канкц.товари</t>
  </si>
  <si>
    <t>ТОВ "Папірус"</t>
  </si>
  <si>
    <t>господ.товари</t>
  </si>
  <si>
    <t>ТОВ "ОЛДІ"</t>
  </si>
  <si>
    <t>затискач біопол.</t>
  </si>
  <si>
    <t>ТОВ" АСЕКА"</t>
  </si>
  <si>
    <t>мед.бланки</t>
  </si>
  <si>
    <t>ПП " Поліум"</t>
  </si>
  <si>
    <t>папір офісний</t>
  </si>
  <si>
    <t>ТОВ ТД " Дукат"</t>
  </si>
  <si>
    <t>господ. товари</t>
  </si>
  <si>
    <t>ФОП Чепак С.Ю.</t>
  </si>
  <si>
    <t>ТОВ "Епіцентр"</t>
  </si>
  <si>
    <t>лампочки</t>
  </si>
  <si>
    <t>ФОП Строкач</t>
  </si>
  <si>
    <t xml:space="preserve"> ТОВ "Розетка"</t>
  </si>
  <si>
    <r>
      <t xml:space="preserve">                                                                                                                                            найменування закладу охорони здоров</t>
    </r>
    <r>
      <rPr>
        <sz val="11"/>
        <color indexed="8"/>
        <rFont val="Calibri"/>
        <family val="2"/>
        <charset val="204"/>
      </rPr>
      <t>′</t>
    </r>
    <r>
      <rPr>
        <sz val="11"/>
        <color indexed="8"/>
        <rFont val="Times New Roman"/>
        <family val="1"/>
        <charset val="204"/>
      </rPr>
      <t>я</t>
    </r>
  </si>
  <si>
    <t xml:space="preserve">ІНФОРМАЦІЯ                                                                                                                                                                                                                                                                                                                                                                                                                    про надходження і використання благодійних пожертв від фізичних та юридичних осіб                                                                                                                                                     КНП "Київський міський клінічний ендокринологічний центр" за ІV квартал 2021 року </t>
  </si>
  <si>
    <t>О.М. Галицька</t>
  </si>
  <si>
    <t>А.М.Бойчук</t>
  </si>
  <si>
    <t>Голова комісії</t>
  </si>
  <si>
    <t>оплата послуг(т/о ліфтів, комісія банку, супров. програм, ремонт техніки, утилізація відходів)</t>
  </si>
  <si>
    <t>миючі засоби</t>
  </si>
  <si>
    <t>мед. бланки</t>
  </si>
  <si>
    <t>господарчі товари</t>
  </si>
  <si>
    <t>ФОП Бондаренко Ю.П.</t>
  </si>
  <si>
    <t>КМО ТЧХУ</t>
  </si>
  <si>
    <t>Оболонська РО ТЧХУ</t>
  </si>
  <si>
    <t>ФОП Кулікова Т.А.</t>
  </si>
  <si>
    <t>БО "100 відсотків життя, Київський регіон"</t>
  </si>
  <si>
    <t>мед. обладнання</t>
  </si>
  <si>
    <t>ТОВ "Медичний центр М.Т.К."</t>
  </si>
  <si>
    <t>інвентар</t>
  </si>
  <si>
    <t>ІНФОРМАЦІЯ  про надходження і використання благодійних пожертв від фізичних та юридичних осіб по КНП "  КИЇВСЬКА МІСЬКА  КЛІНІЧНА ШКІРНО-ВЕНЕРОЛОГІЧНА ЛІКАРНЯ"   за 2021 рік</t>
  </si>
  <si>
    <t>Н.І.Кудько</t>
  </si>
  <si>
    <t>В.В.Корнієнко</t>
  </si>
  <si>
    <t>товари мед.призн.</t>
  </si>
  <si>
    <t>рукавички мед.</t>
  </si>
  <si>
    <t>БФ "Фундація Антиснід-України"</t>
  </si>
  <si>
    <t>тест для виявлення антитіл до ВІЛ 1/2</t>
  </si>
  <si>
    <t>швидкий тест для виявл.антитіл до вірусу імунодефіциту людини ВІЛ</t>
  </si>
  <si>
    <t>одност.тест для виявл.ВІЛ 1/2</t>
  </si>
  <si>
    <t>презирвативи</t>
  </si>
  <si>
    <t>серветка мед.</t>
  </si>
  <si>
    <t>ланцет</t>
  </si>
  <si>
    <r>
      <t>ІНФОРМАЦІЯ                                                                                                                                                                                                                                                                                                                                                                                                                    про надходження і використання благодійних пожертв від фізичних та юридичних осіб                                                                                                                                                     _</t>
    </r>
    <r>
      <rPr>
        <b/>
        <u/>
        <sz val="14"/>
        <color indexed="8"/>
        <rFont val="Times New Roman"/>
        <family val="1"/>
        <charset val="204"/>
      </rPr>
      <t>КНП "ДЕРМАТОВЕНЕРОЛОГІЯ"</t>
    </r>
    <r>
      <rPr>
        <b/>
        <sz val="14"/>
        <color indexed="8"/>
        <rFont val="Times New Roman"/>
        <family val="1"/>
        <charset val="204"/>
      </rPr>
      <t>_за 4_квартал_</t>
    </r>
    <r>
      <rPr>
        <b/>
        <u/>
        <sz val="14"/>
        <color indexed="8"/>
        <rFont val="Times New Roman"/>
        <family val="1"/>
        <charset val="204"/>
      </rPr>
      <t>2021</t>
    </r>
    <r>
      <rPr>
        <b/>
        <sz val="14"/>
        <color indexed="8"/>
        <rFont val="Times New Roman"/>
        <family val="1"/>
        <charset val="204"/>
      </rPr>
      <t xml:space="preserve">_року </t>
    </r>
  </si>
  <si>
    <t>Євгенія АРЕФ'ЄВА-ВИШНИК</t>
  </si>
  <si>
    <t>Юлія ЗАГУТА</t>
  </si>
  <si>
    <t>Система для ПЛР</t>
  </si>
  <si>
    <t>ДУ "Центр громадського здоров'я Міністерства охорони здоров'я України"</t>
  </si>
  <si>
    <t>Відеогастроскоп</t>
  </si>
  <si>
    <t>ДОЗ виконавчого органу Київської міської ради (Київської міської державної адміністрації)</t>
  </si>
  <si>
    <t>Монітори пацієнта Brightfield Healthcare Osen 8000 В, Насоси шприцеві інфузійний Perfusor Compact Plus</t>
  </si>
  <si>
    <t>БО "100 ВІДСОТКІВ ЖИТТЯ. КИЇВСЬКИЙ РЕГІОН"</t>
  </si>
  <si>
    <t>Джерело безперебійного живлення - 525 VA-P (367 Вт)</t>
  </si>
  <si>
    <t>Моноблок HP 22-DF0047UA AIO (42Q56EA), Гарнітура TRUST Mauro USB Headset (17591), Принтер Pantum M7100DN, Сканер штрих-кодів Zebra LI4278, Термопринтер для друку етикеток зі штрих-кодами Zebra ZD410, Етикетка 24*14 термотоп (2 тис.) вт.40</t>
  </si>
  <si>
    <t>Комплекси рентгенівські діагностичні</t>
  </si>
  <si>
    <t>Опромінювач бактерицидний UV-BLAZE 30W-Standart</t>
  </si>
  <si>
    <t>МБФ  "Альянс громадського здоров'я"</t>
  </si>
  <si>
    <t>Набір тестів Xpert  MTB/ XDR-CE-IVD GX</t>
  </si>
  <si>
    <t>Державна установа "Центр громадського здоров'я Міністерства охорони здоров'я України"</t>
  </si>
  <si>
    <t>Тести для визначення антитіл до вірусу гепатиту С</t>
  </si>
  <si>
    <t>Маска медична, респіратор FFP2 або FFP3</t>
  </si>
  <si>
    <t>База спеціального медичного постачання</t>
  </si>
  <si>
    <t>ізоляційні халати</t>
  </si>
  <si>
    <t>Благодійна організація "100 відсотків життя. Київський регіон"</t>
  </si>
  <si>
    <t>наркотики</t>
  </si>
  <si>
    <t>ДП "Укрмедпостач"</t>
  </si>
  <si>
    <t>медичні вироби</t>
  </si>
  <si>
    <t>Європейське регіональне бюро ВООЗ</t>
  </si>
  <si>
    <t>ЛЗ для АРТ терапії</t>
  </si>
  <si>
    <t>КНП  Київська клінічна лікарня №5</t>
  </si>
  <si>
    <t>Xpert MTB/ RIF -50</t>
  </si>
  <si>
    <t>швидкі тести для виявлення ВІЛ</t>
  </si>
  <si>
    <t>лікарські засоби</t>
  </si>
  <si>
    <t>Міжнародний благодійний фонд "Альянс громадського здоров'я"</t>
  </si>
  <si>
    <t>витратні матеріали для лабораторії</t>
  </si>
  <si>
    <t>Сума,          тис. грн</t>
  </si>
  <si>
    <t>Залишок невикористаних грошових коштів, товарів та послуг на кінець звітного періоду,            тис. грн</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</si>
  <si>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</si>
  <si>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до КНП "ФТИЗІАТРІЯ" за ІV квартал 2021 року </t>
  </si>
  <si>
    <t xml:space="preserve">    </t>
  </si>
  <si>
    <t>Валентина КИРЕЙЧИК</t>
  </si>
  <si>
    <t>Виконавець</t>
  </si>
  <si>
    <t>Юлія СМОЛЯНСЬКА</t>
  </si>
  <si>
    <t xml:space="preserve">   </t>
  </si>
  <si>
    <t xml:space="preserve">             </t>
  </si>
  <si>
    <t>Ірина ЛОСКУТОВА</t>
  </si>
  <si>
    <t xml:space="preserve"> </t>
  </si>
  <si>
    <t>Лікарські засоби</t>
  </si>
  <si>
    <t>КНП "Клінічна лікарня "ПСИХІАТРІЯ"</t>
  </si>
  <si>
    <t>Тонометр LD</t>
  </si>
  <si>
    <t>ТОВ "Гледфарм ЛТД"</t>
  </si>
  <si>
    <t>Лікарські засоби (вакцина для профілактики грипу)</t>
  </si>
  <si>
    <t xml:space="preserve">База спеціального медичного постачання </t>
  </si>
  <si>
    <t>ТОВ "Фарма Старт"</t>
  </si>
  <si>
    <t>ТОВ "Асіно Україна"</t>
  </si>
  <si>
    <t>КНП "Київський міський центр радіаційного захисту населення міста Києва від наслідків Чорнобильської катастрофи"</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</si>
  <si>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</si>
  <si>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 xml:space="preserve">ІНФОРМАЦІЯ                                                                                                                                                                                                                                                                                                                                                                                                                    про надходження і використання благодійних пожертв від фізичних та юридичних осіб                                                                                                                                                     по КНП "Київська міська психоневрологічна лікарня № 2"  за  ІV квартал 2021 року </t>
  </si>
  <si>
    <t xml:space="preserve">    (ініціали і прізвище) </t>
  </si>
  <si>
    <t xml:space="preserve">(підпис)   </t>
  </si>
  <si>
    <t>Трубецька Т. М.</t>
  </si>
  <si>
    <t xml:space="preserve">         (ініціали і прізвище) </t>
  </si>
  <si>
    <t>(підпис)</t>
  </si>
  <si>
    <t>Ігнатов М.Ю.</t>
  </si>
  <si>
    <t>Заступник директора</t>
  </si>
  <si>
    <t>КНП "Київська міська клінічна лікарня №8"</t>
  </si>
  <si>
    <t>Гігрометри</t>
  </si>
  <si>
    <t>Дворник О.М.</t>
  </si>
  <si>
    <t>ТОВ "Фармасофт"</t>
  </si>
  <si>
    <t>БФ "Фундація антиснід-Україна"</t>
  </si>
  <si>
    <t>Петренко С.Т.</t>
  </si>
  <si>
    <t>Малашок Г.Ю.</t>
  </si>
  <si>
    <t>Черньова А.В.</t>
  </si>
  <si>
    <t>Якимець М.П.</t>
  </si>
  <si>
    <t>Мелашич С.О.</t>
  </si>
  <si>
    <t>Вайль Н.М.</t>
  </si>
  <si>
    <t>Яшин О.М.</t>
  </si>
  <si>
    <t>Боровик Л.В.</t>
  </si>
  <si>
    <t>Пунько Л.І.</t>
  </si>
  <si>
    <t>Кліменко Л.В.</t>
  </si>
  <si>
    <t>Трохимчук О.С.</t>
  </si>
  <si>
    <t>Прилуцька О.І.</t>
  </si>
  <si>
    <t>Степанець В.Є.</t>
  </si>
  <si>
    <t>Буша-Галушко В.Ю.</t>
  </si>
  <si>
    <t>Хальчицька Т.І.</t>
  </si>
  <si>
    <t>Яценко В.В.</t>
  </si>
  <si>
    <t>Сивокозов П.І.</t>
  </si>
  <si>
    <t>Самцевич Е.Р.</t>
  </si>
  <si>
    <t>Марченко О.С.</t>
  </si>
  <si>
    <t>Тесля Л.В.</t>
  </si>
  <si>
    <t>Михайліченко З.П.</t>
  </si>
  <si>
    <t>Коваленко І.Л.</t>
  </si>
  <si>
    <t>Ревуцька Ю.Г.</t>
  </si>
  <si>
    <t>Рязанова Л.О.</t>
  </si>
  <si>
    <t>Тригуб Л.П.</t>
  </si>
  <si>
    <t>Семенов Д.В.</t>
  </si>
  <si>
    <t>Троценко М.С.</t>
  </si>
  <si>
    <t>Балацька Т.В.</t>
  </si>
  <si>
    <t>Шепа А.А.</t>
  </si>
  <si>
    <t>Таштанов Ф.К.</t>
  </si>
  <si>
    <t>Орищук А.М.</t>
  </si>
  <si>
    <t>Ткаченко О.В.</t>
  </si>
  <si>
    <t>Вишневецький С.П.</t>
  </si>
  <si>
    <t>Мамонов В.О.</t>
  </si>
  <si>
    <t>Салієнко Ю.О.</t>
  </si>
  <si>
    <t>Колосов В.О.</t>
  </si>
  <si>
    <t>Носадюк О.В.</t>
  </si>
  <si>
    <t>Устименко О.Л.</t>
  </si>
  <si>
    <t>Кабардин В.О.</t>
  </si>
  <si>
    <t>Гринько О.М.</t>
  </si>
  <si>
    <t>Хомюк С.А.</t>
  </si>
  <si>
    <t>Богданов Є.А.</t>
  </si>
  <si>
    <t>Журавльов М.В.</t>
  </si>
  <si>
    <t>Патока К.С.</t>
  </si>
  <si>
    <t>Максюта А.Ю.</t>
  </si>
  <si>
    <t>Панченко Р.І.</t>
  </si>
  <si>
    <t>Коркішко С.Д.</t>
  </si>
  <si>
    <t>Корбут К.М.</t>
  </si>
  <si>
    <t>Устюк Л.В.</t>
  </si>
  <si>
    <t>Сукачова Е.Ф.</t>
  </si>
  <si>
    <t>Мамедов Турал</t>
  </si>
  <si>
    <t>Петров Я.В.</t>
  </si>
  <si>
    <t>Тригубець Г.В.</t>
  </si>
  <si>
    <t>Недбайло В.О.</t>
  </si>
  <si>
    <t>Пруднік Л.М.</t>
  </si>
  <si>
    <t>Мініна М.О.</t>
  </si>
  <si>
    <t>Красносельська Т.</t>
  </si>
  <si>
    <t>Солтисяк Т.Ф.</t>
  </si>
  <si>
    <t>Климчук О.А.</t>
  </si>
  <si>
    <t>Грабовська А.В.</t>
  </si>
  <si>
    <t>Усатюк Л.В.</t>
  </si>
  <si>
    <t>Ткаченко С.П.</t>
  </si>
  <si>
    <t>Шовкопляс Н.М.</t>
  </si>
  <si>
    <t>Гриневич Т.М.</t>
  </si>
  <si>
    <t>Осецька Л.Н</t>
  </si>
  <si>
    <t>Савінська М.В.</t>
  </si>
  <si>
    <t>Чернюк О.М.</t>
  </si>
  <si>
    <t>Вареник І.Ф.</t>
  </si>
  <si>
    <t>Стецюк Н.Т.</t>
  </si>
  <si>
    <t>Чижма І.В.</t>
  </si>
  <si>
    <t>Бамбушкар О.Ю.</t>
  </si>
  <si>
    <t>Вдовиченко А.С.</t>
  </si>
  <si>
    <t>Добрянський Ю.А.</t>
  </si>
  <si>
    <t>Голубов Я.В.</t>
  </si>
  <si>
    <t>Суботіна Л.І.</t>
  </si>
  <si>
    <t>Мельничук О.І.</t>
  </si>
  <si>
    <t>Година П.А.</t>
  </si>
  <si>
    <t>Авдієнко Д.І.</t>
  </si>
  <si>
    <t>Друзенко І.А.</t>
  </si>
  <si>
    <t>Лепеха Г.А.</t>
  </si>
  <si>
    <t>Ткаченко В.І.</t>
  </si>
  <si>
    <t>Хомюк С.В.</t>
  </si>
  <si>
    <t>Шиманська К.В.</t>
  </si>
  <si>
    <t>Шевченко А.М.</t>
  </si>
  <si>
    <t>Духота В.П.</t>
  </si>
  <si>
    <t>Блінічкіна Т.В.</t>
  </si>
  <si>
    <t>Адамчік І.М.</t>
  </si>
  <si>
    <t>Симоненко О.В.</t>
  </si>
  <si>
    <t>Дольний О.Б.</t>
  </si>
  <si>
    <t>Назар Л.В.</t>
  </si>
  <si>
    <t>Іванченко О.А.</t>
  </si>
  <si>
    <t>Бобровик Н.В.</t>
  </si>
  <si>
    <t>Муравський Д.В.</t>
  </si>
  <si>
    <t>Парфенов Є.В.</t>
  </si>
  <si>
    <t>Яцишин О.М.</t>
  </si>
  <si>
    <t>Солтисяк Т.Д.</t>
  </si>
  <si>
    <t>Шульженко С.І.</t>
  </si>
  <si>
    <t>Лойтер С.С.</t>
  </si>
  <si>
    <t>Барта С.С.</t>
  </si>
  <si>
    <t>Яхнієнко П.Р.</t>
  </si>
  <si>
    <t>Цикалюк О.М.</t>
  </si>
  <si>
    <t>Мірошниченко Т.І.</t>
  </si>
  <si>
    <t>Ситнік Т.М.</t>
  </si>
  <si>
    <t>Проведення експертизи кошторисної частини проекту Корпус № 1,2,10,11,13</t>
  </si>
  <si>
    <t>Малюта О.І.</t>
  </si>
  <si>
    <t>Інформаційно-консультаційні послуги</t>
  </si>
  <si>
    <t>Кваліфікована електронна довірча послуга формування перевірки та підтвердження чинності кваліфікованого сертифіката електронного підпису чи печатки</t>
  </si>
  <si>
    <t>Козиревська Л.В.</t>
  </si>
  <si>
    <t>Навчальний семінар</t>
  </si>
  <si>
    <t>Омельченко Г.В.</t>
  </si>
  <si>
    <t>Постачання примірника та пакету оновлення комп"ютерної програми Медок</t>
  </si>
  <si>
    <t>Яжик Г.Є.</t>
  </si>
  <si>
    <t>Обробка даних та кваліфікованого сертифікату відкритого ключа</t>
  </si>
  <si>
    <t>Яровий О.В.</t>
  </si>
  <si>
    <t>Перевезення знешкодження відходів медичного походження</t>
  </si>
  <si>
    <t>Дератизація, дезінфекція</t>
  </si>
  <si>
    <t>Заправка картриджів до принтера</t>
  </si>
  <si>
    <t>Мамонюк Л.Ф.</t>
  </si>
  <si>
    <t>Архівні послуги</t>
  </si>
  <si>
    <t>Корнієнко О.В.</t>
  </si>
  <si>
    <t>Продовження дії ліцензії на право використання програмою</t>
  </si>
  <si>
    <t>ТО ліфтів</t>
  </si>
  <si>
    <t>Розробка проекту тарифів на медичні послуги</t>
  </si>
  <si>
    <t>Установка інсталяції програмного забезпечення</t>
  </si>
  <si>
    <t>Машук О.В.</t>
  </si>
  <si>
    <t>Разрахунково- касові операції</t>
  </si>
  <si>
    <t>Черньова В.О.</t>
  </si>
  <si>
    <t>Експрес тест на Ковід</t>
  </si>
  <si>
    <t>Романенко О.К.</t>
  </si>
  <si>
    <t>Видача захищеного ключа</t>
  </si>
  <si>
    <t>Тауріт Т.П.</t>
  </si>
  <si>
    <t>Редуктор тиску,муфта</t>
  </si>
  <si>
    <t>Холодоагент</t>
  </si>
  <si>
    <t>Даниленко О.К.</t>
  </si>
  <si>
    <t>В натуральній формі (товари і послуги) тис.грв</t>
  </si>
  <si>
    <r>
      <t xml:space="preserve">ІНФОРМАЦІЯ                                                                                                                                                                                                                                                                                                                                                                                                                про надходження і використання благодійних пожертв від фізичних та юридичних осіб                                                                                                                                                     </t>
    </r>
    <r>
      <rPr>
        <b/>
        <u/>
        <sz val="14"/>
        <color indexed="8"/>
        <rFont val="Times New Roman"/>
        <family val="1"/>
        <charset val="204"/>
      </rPr>
      <t>КНП "Клінічна лікарня "Психіатрія"</t>
    </r>
    <r>
      <rPr>
        <b/>
        <sz val="14"/>
        <color indexed="8"/>
        <rFont val="Times New Roman"/>
        <family val="1"/>
        <charset val="204"/>
      </rPr>
      <t xml:space="preserve"> виконавчого органу КМР (КМДА) за 4 квартал 2021 року </t>
    </r>
  </si>
  <si>
    <t>Шкоруп Є.Б.</t>
  </si>
  <si>
    <t>Приймук С.І.</t>
  </si>
  <si>
    <t>Директора</t>
  </si>
  <si>
    <t>В.О.</t>
  </si>
  <si>
    <t>Придбання медичних особистих книжок</t>
  </si>
  <si>
    <t>1.</t>
  </si>
  <si>
    <t xml:space="preserve">ІНФОРМАЦІЯ                                                                                                                                                                                                                                                                                                                                                                                                                                                                                                                                    про надходження і використання благодійних пожертв від фізичних та юридичних осіб                                                                                                                                                     __Шкірно-венерологічний диспансер № 2 Деснянського району  за_4___квартал2021року </t>
  </si>
  <si>
    <t>Людмила КУЗЬМИНЕЦЬКА</t>
  </si>
  <si>
    <t>Андрій ГУСАК</t>
  </si>
  <si>
    <r>
      <t xml:space="preserve">ІНФОРМАЦІЯ                                                                                                                                                                                                                                                                                                                                                                                                                    про надходження і використання благодійних пожертв від фізичних та юридичних осіб                                                                                                                                                     </t>
    </r>
    <r>
      <rPr>
        <b/>
        <u/>
        <sz val="14"/>
        <color indexed="8"/>
        <rFont val="Times New Roman"/>
        <family val="1"/>
        <charset val="204"/>
      </rPr>
      <t>КНП "Київський міський психоневрологічний диспансер № 5"</t>
    </r>
    <r>
      <rPr>
        <b/>
        <sz val="14"/>
        <color indexed="8"/>
        <rFont val="Times New Roman"/>
        <family val="1"/>
        <charset val="204"/>
      </rPr>
      <t xml:space="preserve">за </t>
    </r>
    <r>
      <rPr>
        <b/>
        <u/>
        <sz val="14"/>
        <color indexed="8"/>
        <rFont val="Times New Roman"/>
        <family val="1"/>
        <charset val="204"/>
      </rPr>
      <t>IV</t>
    </r>
    <r>
      <rPr>
        <b/>
        <sz val="14"/>
        <color indexed="8"/>
        <rFont val="Times New Roman"/>
        <family val="1"/>
        <charset val="204"/>
      </rPr>
      <t xml:space="preserve"> квартал </t>
    </r>
    <r>
      <rPr>
        <b/>
        <u/>
        <sz val="14"/>
        <color indexed="8"/>
        <rFont val="Times New Roman"/>
        <family val="1"/>
        <charset val="204"/>
      </rPr>
      <t>2021</t>
    </r>
    <r>
      <rPr>
        <b/>
        <sz val="14"/>
        <color indexed="8"/>
        <rFont val="Times New Roman"/>
        <family val="1"/>
        <charset val="204"/>
      </rPr>
      <t xml:space="preserve"> року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</si>
</sst>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
    <numFmt numFmtId="167" formatCode="#,##0.0"/>
  </numFmts>
  <fonts count="42" x14ac:knownFonts="1">
    <font>
      <sz val="11"/>
      <color theme="1"/>
      <name val="Calibri"/>
      <family val="2"/>
      <scheme val="minor"/>
    </font>
    <font>
      <sz val="11"/>
      <color theme="1"/>
      <name val="Calibri"/>
      <family val="2"/>
      <charset val="204"/>
      <scheme val="minor"/>
    </font>
    <font>
      <sz val="10"/>
      <name val="Arial"/>
      <family val="2"/>
      <charset val="204"/>
    </font>
    <font>
      <i/>
      <sz val="9"/>
      <name val="Times New Roman"/>
      <family val="1"/>
      <charset val="204"/>
    </font>
    <font>
      <sz val="12"/>
      <name val="Times New Roman"/>
      <family val="1"/>
      <charset val="204"/>
    </font>
    <font>
      <b/>
      <i/>
      <sz val="11"/>
      <color indexed="8"/>
      <name val="Times New Roman"/>
      <family val="1"/>
      <charset val="204"/>
    </font>
    <font>
      <sz val="10"/>
      <name val="Times New Roman"/>
      <family val="1"/>
      <charset val="204"/>
    </font>
    <font>
      <b/>
      <sz val="12"/>
      <color indexed="8"/>
      <name val="Times New Roman"/>
      <family val="1"/>
      <charset val="204"/>
    </font>
    <font>
      <b/>
      <sz val="12"/>
      <color indexed="8"/>
      <name val="Calibri"/>
      <family val="2"/>
      <charset val="204"/>
    </font>
    <font>
      <sz val="12"/>
      <color indexed="8"/>
      <name val="Calibri"/>
      <family val="2"/>
      <charset val="204"/>
    </font>
    <font>
      <sz val="12"/>
      <color indexed="8"/>
      <name val="Times New Roman"/>
      <family val="1"/>
      <charset val="204"/>
    </font>
    <font>
      <sz val="12"/>
      <color theme="1"/>
      <name val="Times New Roman"/>
      <family val="1"/>
      <charset val="204"/>
    </font>
    <font>
      <sz val="10"/>
      <color indexed="8"/>
      <name val="Times New Roman"/>
      <family val="1"/>
      <charset val="204"/>
    </font>
    <font>
      <b/>
      <sz val="10"/>
      <color indexed="8"/>
      <name val="Times New Roman"/>
      <family val="1"/>
      <charset val="204"/>
    </font>
    <font>
      <sz val="8"/>
      <color indexed="8"/>
      <name val="Times New Roman"/>
      <family val="1"/>
      <charset val="204"/>
    </font>
    <font>
      <sz val="8"/>
      <color indexed="8"/>
      <name val="Calibri"/>
      <family val="2"/>
      <charset val="204"/>
    </font>
    <font>
      <sz val="14"/>
      <color indexed="8"/>
      <name val="Times New Roman"/>
      <family val="1"/>
      <charset val="204"/>
    </font>
    <font>
      <b/>
      <sz val="14"/>
      <color indexed="8"/>
      <name val="Times New Roman"/>
      <family val="1"/>
      <charset val="204"/>
    </font>
    <font>
      <sz val="14"/>
      <color theme="1"/>
      <name val="Calibri"/>
      <family val="2"/>
      <charset val="204"/>
      <scheme val="minor"/>
    </font>
    <font>
      <sz val="12"/>
      <color theme="1"/>
      <name val="Calibri"/>
      <family val="2"/>
      <charset val="204"/>
      <scheme val="minor"/>
    </font>
    <font>
      <i/>
      <sz val="12"/>
      <name val="Times New Roman"/>
      <family val="1"/>
      <charset val="204"/>
    </font>
    <font>
      <b/>
      <i/>
      <sz val="12"/>
      <color indexed="8"/>
      <name val="Times New Roman"/>
      <family val="1"/>
      <charset val="204"/>
    </font>
    <font>
      <b/>
      <u/>
      <sz val="14"/>
      <color indexed="8"/>
      <name val="Times New Roman"/>
      <family val="1"/>
      <charset val="204"/>
    </font>
    <font>
      <sz val="10"/>
      <color theme="1"/>
      <name val="Calibri"/>
      <family val="2"/>
      <charset val="204"/>
      <scheme val="minor"/>
    </font>
    <font>
      <sz val="9"/>
      <color theme="1"/>
      <name val="Calibri"/>
      <family val="2"/>
      <charset val="204"/>
      <scheme val="minor"/>
    </font>
    <font>
      <i/>
      <sz val="10"/>
      <name val="Times New Roman"/>
      <family val="1"/>
      <charset val="204"/>
    </font>
    <font>
      <b/>
      <i/>
      <sz val="10"/>
      <color indexed="8"/>
      <name val="Times New Roman"/>
      <family val="1"/>
      <charset val="204"/>
    </font>
    <font>
      <sz val="9"/>
      <color indexed="8"/>
      <name val="Times New Roman"/>
      <family val="1"/>
      <charset val="204"/>
    </font>
    <font>
      <sz val="10"/>
      <color theme="1"/>
      <name val="Times New Roman"/>
      <family val="1"/>
      <charset val="204"/>
    </font>
    <font>
      <sz val="10"/>
      <color rgb="FFC00000"/>
      <name val="Times New Roman"/>
      <family val="1"/>
      <charset val="204"/>
    </font>
    <font>
      <sz val="10"/>
      <color indexed="8"/>
      <name val="Calibri"/>
      <family val="2"/>
      <charset val="204"/>
    </font>
    <font>
      <sz val="11"/>
      <color indexed="8"/>
      <name val="Times New Roman"/>
      <family val="1"/>
      <charset val="204"/>
    </font>
    <font>
      <sz val="11"/>
      <color indexed="8"/>
      <name val="Calibri"/>
      <family val="2"/>
      <charset val="204"/>
    </font>
    <font>
      <sz val="11"/>
      <color theme="1"/>
      <name val="Arial"/>
      <family val="2"/>
      <charset val="204"/>
    </font>
    <font>
      <u/>
      <sz val="12"/>
      <name val="Times New Roman"/>
      <family val="1"/>
      <charset val="204"/>
    </font>
    <font>
      <b/>
      <sz val="12"/>
      <color theme="1"/>
      <name val="Times New Roman"/>
      <family val="1"/>
      <charset val="204"/>
    </font>
    <font>
      <b/>
      <i/>
      <sz val="12"/>
      <color theme="1"/>
      <name val="Times New Roman"/>
      <family val="1"/>
      <charset val="204"/>
    </font>
    <font>
      <b/>
      <sz val="12"/>
      <name val="Times New Roman"/>
      <family val="1"/>
      <charset val="204"/>
    </font>
    <font>
      <b/>
      <sz val="10"/>
      <name val="Times New Roman"/>
      <family val="1"/>
      <charset val="204"/>
    </font>
    <font>
      <b/>
      <sz val="11"/>
      <color indexed="8"/>
      <name val="Calibri"/>
      <family val="2"/>
      <charset val="204"/>
    </font>
    <font>
      <i/>
      <sz val="10"/>
      <color theme="1"/>
      <name val="Calibri"/>
      <family val="2"/>
      <charset val="204"/>
      <scheme val="minor"/>
    </font>
    <font>
      <b/>
      <sz val="10"/>
      <color indexed="8"/>
      <name val="Calibri"/>
      <family val="2"/>
      <charset val="204"/>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cellStyleXfs>
  <cellXfs count="232">
    <xf numFmtId="0" fontId="0" fillId="0" borderId="0" xfId="0"/>
    <xf numFmtId="0" fontId="1" fillId="0" borderId="0" xfId="1"/>
    <xf numFmtId="0" fontId="3" fillId="0" borderId="0" xfId="2" applyFont="1" applyBorder="1" applyAlignment="1">
      <alignment horizontal="centerContinuous" vertical="top"/>
    </xf>
    <xf numFmtId="0" fontId="3" fillId="0" borderId="0" xfId="2" applyFont="1" applyAlignment="1">
      <alignment horizontal="centerContinuous" vertical="top"/>
    </xf>
    <xf numFmtId="0" fontId="5" fillId="0" borderId="0" xfId="1" applyFont="1"/>
    <xf numFmtId="0" fontId="6" fillId="0" borderId="1" xfId="2" applyFont="1" applyBorder="1" applyAlignment="1">
      <alignment horizontal="center"/>
    </xf>
    <xf numFmtId="4" fontId="7" fillId="2" borderId="2" xfId="1" applyNumberFormat="1" applyFont="1" applyFill="1" applyBorder="1" applyAlignment="1">
      <alignment horizontal="center"/>
    </xf>
    <xf numFmtId="4" fontId="8" fillId="2" borderId="2" xfId="1" applyNumberFormat="1" applyFont="1" applyFill="1" applyBorder="1" applyAlignment="1">
      <alignment horizontal="center"/>
    </xf>
    <xf numFmtId="0" fontId="9" fillId="2" borderId="2" xfId="1" applyFont="1" applyFill="1" applyBorder="1" applyAlignment="1">
      <alignment wrapText="1"/>
    </xf>
    <xf numFmtId="0" fontId="9" fillId="2" borderId="2" xfId="1" applyFont="1" applyFill="1" applyBorder="1"/>
    <xf numFmtId="2" fontId="7" fillId="2" borderId="2" xfId="1" applyNumberFormat="1" applyFont="1" applyFill="1" applyBorder="1" applyAlignment="1">
      <alignment horizontal="center"/>
    </xf>
    <xf numFmtId="0" fontId="7" fillId="2" borderId="2" xfId="1" applyFont="1" applyFill="1" applyBorder="1"/>
    <xf numFmtId="0" fontId="9" fillId="0" borderId="2" xfId="1" applyFont="1" applyBorder="1"/>
    <xf numFmtId="4" fontId="7" fillId="0" borderId="2" xfId="1" applyNumberFormat="1" applyFont="1" applyBorder="1" applyAlignment="1">
      <alignment horizontal="center"/>
    </xf>
    <xf numFmtId="4" fontId="10" fillId="0" borderId="2" xfId="1" applyNumberFormat="1" applyFont="1" applyBorder="1" applyAlignment="1">
      <alignment horizontal="center"/>
    </xf>
    <xf numFmtId="0" fontId="10" fillId="0" borderId="2" xfId="1" applyFont="1" applyBorder="1" applyAlignment="1">
      <alignment wrapText="1"/>
    </xf>
    <xf numFmtId="0" fontId="10" fillId="0" borderId="2" xfId="1" applyFont="1" applyBorder="1"/>
    <xf numFmtId="2" fontId="7" fillId="3" borderId="2" xfId="1" applyNumberFormat="1" applyFont="1" applyFill="1" applyBorder="1" applyAlignment="1">
      <alignment horizontal="center"/>
    </xf>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4" fontId="10" fillId="4" borderId="2" xfId="1" applyNumberFormat="1" applyFont="1" applyFill="1" applyBorder="1" applyAlignment="1">
      <alignment horizontal="center"/>
    </xf>
    <xf numFmtId="4" fontId="11" fillId="4" borderId="2" xfId="1" applyNumberFormat="1" applyFont="1" applyFill="1" applyBorder="1" applyAlignment="1">
      <alignment horizontal="center"/>
    </xf>
    <xf numFmtId="0" fontId="12" fillId="0" borderId="2" xfId="1" applyFont="1" applyBorder="1" applyAlignment="1">
      <alignment horizontal="center" vertical="center" wrapText="1"/>
    </xf>
    <xf numFmtId="0" fontId="12" fillId="0" borderId="2" xfId="1" applyFont="1" applyBorder="1" applyAlignment="1">
      <alignment horizontal="center" vertical="top" wrapText="1"/>
    </xf>
    <xf numFmtId="0" fontId="14" fillId="0" borderId="0" xfId="1" applyFont="1"/>
    <xf numFmtId="4" fontId="9" fillId="0" borderId="2" xfId="1" applyNumberFormat="1" applyFont="1" applyBorder="1" applyAlignment="1">
      <alignment horizontal="center"/>
    </xf>
    <xf numFmtId="0" fontId="9" fillId="0" borderId="2" xfId="1" applyFont="1" applyBorder="1" applyAlignment="1">
      <alignment wrapText="1"/>
    </xf>
    <xf numFmtId="0" fontId="9" fillId="0" borderId="2" xfId="1" applyFont="1" applyBorder="1" applyAlignment="1">
      <alignment horizontal="center" vertical="center"/>
    </xf>
    <xf numFmtId="0" fontId="10" fillId="0" borderId="2" xfId="1" applyFont="1" applyFill="1" applyBorder="1" applyAlignment="1">
      <alignment wrapText="1"/>
    </xf>
    <xf numFmtId="0" fontId="10" fillId="0" borderId="2" xfId="1" applyFont="1" applyBorder="1" applyAlignment="1">
      <alignment horizontal="center" wrapText="1"/>
    </xf>
    <xf numFmtId="0" fontId="18" fillId="0" borderId="0" xfId="1" applyFont="1"/>
    <xf numFmtId="0" fontId="19" fillId="0" borderId="0" xfId="1" applyFont="1"/>
    <xf numFmtId="0" fontId="20" fillId="0" borderId="0" xfId="2" applyFont="1" applyBorder="1" applyAlignment="1">
      <alignment horizontal="centerContinuous" vertical="top"/>
    </xf>
    <xf numFmtId="0" fontId="20" fillId="0" borderId="0" xfId="2" applyFont="1" applyAlignment="1">
      <alignment horizontal="centerContinuous" vertical="top"/>
    </xf>
    <xf numFmtId="0" fontId="4" fillId="0" borderId="1" xfId="2" applyFont="1" applyBorder="1" applyAlignment="1">
      <alignment horizontal="center"/>
    </xf>
    <xf numFmtId="0" fontId="21" fillId="0" borderId="0" xfId="1" applyFont="1"/>
    <xf numFmtId="2" fontId="7" fillId="5" borderId="2" xfId="1" applyNumberFormat="1" applyFont="1" applyFill="1" applyBorder="1" applyAlignment="1">
      <alignment horizontal="center"/>
    </xf>
    <xf numFmtId="0" fontId="1" fillId="4" borderId="0" xfId="1" applyFill="1"/>
    <xf numFmtId="0" fontId="19" fillId="4" borderId="0" xfId="1" applyFont="1" applyFill="1"/>
    <xf numFmtId="4" fontId="7" fillId="4" borderId="2" xfId="1" applyNumberFormat="1" applyFont="1" applyFill="1" applyBorder="1" applyAlignment="1">
      <alignment horizontal="center"/>
    </xf>
    <xf numFmtId="0" fontId="10" fillId="4" borderId="2" xfId="1" applyFont="1" applyFill="1" applyBorder="1" applyAlignment="1">
      <alignment wrapText="1"/>
    </xf>
    <xf numFmtId="0" fontId="10" fillId="4" borderId="2" xfId="1" applyFont="1" applyFill="1" applyBorder="1"/>
    <xf numFmtId="0" fontId="10" fillId="4" borderId="2" xfId="1" applyFont="1" applyFill="1" applyBorder="1" applyAlignment="1">
      <alignment horizontal="center" vertical="center" wrapText="1"/>
    </xf>
    <xf numFmtId="0" fontId="10" fillId="4" borderId="2" xfId="1" applyFont="1" applyFill="1" applyBorder="1" applyAlignment="1">
      <alignment horizontal="center" vertical="center"/>
    </xf>
    <xf numFmtId="0" fontId="10" fillId="4" borderId="2" xfId="1" applyFont="1" applyFill="1" applyBorder="1" applyAlignment="1">
      <alignment horizontal="center"/>
    </xf>
    <xf numFmtId="0" fontId="10" fillId="4" borderId="2" xfId="1" applyFont="1" applyFill="1" applyBorder="1" applyAlignment="1">
      <alignment horizontal="left"/>
    </xf>
    <xf numFmtId="0" fontId="10" fillId="4" borderId="2" xfId="1" applyFont="1" applyFill="1" applyBorder="1" applyAlignment="1">
      <alignment horizontal="left" vertical="center" wrapText="1"/>
    </xf>
    <xf numFmtId="0" fontId="10" fillId="4" borderId="2" xfId="1" applyFont="1" applyFill="1" applyBorder="1" applyAlignment="1">
      <alignment horizontal="left" wrapText="1"/>
    </xf>
    <xf numFmtId="0" fontId="10" fillId="4" borderId="2" xfId="1" applyFont="1" applyFill="1" applyBorder="1" applyAlignment="1">
      <alignment horizontal="center" wrapText="1"/>
    </xf>
    <xf numFmtId="0" fontId="10" fillId="0" borderId="2" xfId="1" applyFont="1" applyBorder="1" applyAlignment="1">
      <alignment horizontal="center" vertical="top" wrapText="1"/>
    </xf>
    <xf numFmtId="0" fontId="10" fillId="0" borderId="0" xfId="1" applyFont="1"/>
    <xf numFmtId="0" fontId="23" fillId="0" borderId="0" xfId="1" applyFont="1"/>
    <xf numFmtId="2" fontId="23" fillId="0" borderId="0" xfId="1" applyNumberFormat="1" applyFont="1"/>
    <xf numFmtId="0" fontId="24" fillId="0" borderId="0" xfId="1" applyFont="1"/>
    <xf numFmtId="0" fontId="25" fillId="0" borderId="0" xfId="2" applyFont="1" applyBorder="1" applyAlignment="1">
      <alignment horizontal="centerContinuous" vertical="top"/>
    </xf>
    <xf numFmtId="0" fontId="25" fillId="0" borderId="0" xfId="2" applyFont="1" applyAlignment="1">
      <alignment horizontal="centerContinuous" vertical="top"/>
    </xf>
    <xf numFmtId="0" fontId="26" fillId="0" borderId="0" xfId="1" applyFont="1"/>
    <xf numFmtId="0" fontId="25" fillId="0" borderId="0" xfId="2" applyFont="1" applyAlignment="1">
      <alignment horizontal="left" vertical="top"/>
    </xf>
    <xf numFmtId="2" fontId="25" fillId="0" borderId="0" xfId="2" applyNumberFormat="1" applyFont="1" applyAlignment="1">
      <alignment horizontal="left" vertical="top"/>
    </xf>
    <xf numFmtId="0" fontId="3" fillId="0" borderId="0" xfId="2" applyFont="1" applyAlignment="1">
      <alignment horizontal="left" vertical="top"/>
    </xf>
    <xf numFmtId="2" fontId="13" fillId="4" borderId="2" xfId="1" applyNumberFormat="1" applyFont="1" applyFill="1" applyBorder="1" applyAlignment="1">
      <alignment horizontal="center"/>
    </xf>
    <xf numFmtId="0" fontId="27" fillId="4" borderId="2" xfId="1" applyFont="1" applyFill="1" applyBorder="1" applyAlignment="1">
      <alignment horizontal="center" wrapText="1"/>
    </xf>
    <xf numFmtId="4" fontId="13" fillId="4" borderId="2" xfId="1" applyNumberFormat="1" applyFont="1" applyFill="1" applyBorder="1" applyAlignment="1">
      <alignment horizontal="center"/>
    </xf>
    <xf numFmtId="0" fontId="13" fillId="4" borderId="2" xfId="1" applyFont="1" applyFill="1" applyBorder="1"/>
    <xf numFmtId="0" fontId="12" fillId="0" borderId="2" xfId="1" applyFont="1" applyBorder="1"/>
    <xf numFmtId="2" fontId="12" fillId="4" borderId="2" xfId="1" applyNumberFormat="1" applyFont="1" applyFill="1" applyBorder="1" applyAlignment="1">
      <alignment horizontal="center"/>
    </xf>
    <xf numFmtId="4" fontId="12" fillId="4" borderId="2" xfId="1" applyNumberFormat="1" applyFont="1" applyFill="1" applyBorder="1" applyAlignment="1">
      <alignment horizontal="center"/>
    </xf>
    <xf numFmtId="0" fontId="12" fillId="4" borderId="2" xfId="1" applyFont="1" applyFill="1" applyBorder="1" applyAlignment="1">
      <alignment horizontal="center"/>
    </xf>
    <xf numFmtId="0" fontId="12" fillId="4" borderId="2" xfId="1" applyFont="1" applyFill="1" applyBorder="1"/>
    <xf numFmtId="2" fontId="12" fillId="6" borderId="2" xfId="1" applyNumberFormat="1" applyFont="1" applyFill="1" applyBorder="1" applyAlignment="1">
      <alignment horizontal="center"/>
    </xf>
    <xf numFmtId="0" fontId="12" fillId="0" borderId="2" xfId="1" applyFont="1" applyFill="1" applyBorder="1"/>
    <xf numFmtId="0" fontId="23" fillId="4" borderId="0" xfId="1" applyFont="1" applyFill="1"/>
    <xf numFmtId="0" fontId="12" fillId="4" borderId="2" xfId="1" applyFont="1" applyFill="1" applyBorder="1" applyAlignment="1">
      <alignment horizontal="center" vertical="center" wrapText="1"/>
    </xf>
    <xf numFmtId="2" fontId="27" fillId="4" borderId="2" xfId="1" applyNumberFormat="1" applyFont="1" applyFill="1" applyBorder="1" applyAlignment="1">
      <alignment horizontal="center" wrapText="1"/>
    </xf>
    <xf numFmtId="0" fontId="12" fillId="4" borderId="2" xfId="1" applyFont="1" applyFill="1" applyBorder="1" applyAlignment="1">
      <alignment wrapText="1"/>
    </xf>
    <xf numFmtId="2" fontId="23" fillId="4" borderId="0" xfId="1" applyNumberFormat="1" applyFont="1" applyFill="1"/>
    <xf numFmtId="2" fontId="28" fillId="4" borderId="2" xfId="1" applyNumberFormat="1" applyFont="1" applyFill="1" applyBorder="1" applyAlignment="1">
      <alignment horizontal="center"/>
    </xf>
    <xf numFmtId="4" fontId="29" fillId="4" borderId="2" xfId="1" applyNumberFormat="1" applyFont="1" applyFill="1" applyBorder="1" applyAlignment="1">
      <alignment horizontal="center"/>
    </xf>
    <xf numFmtId="2" fontId="12" fillId="0" borderId="2" xfId="1" applyNumberFormat="1" applyFont="1" applyBorder="1" applyAlignment="1">
      <alignment horizontal="center" vertical="center" wrapText="1"/>
    </xf>
    <xf numFmtId="0" fontId="27" fillId="0" borderId="2" xfId="1" applyFont="1" applyBorder="1" applyAlignment="1">
      <alignment horizontal="center" vertical="center" wrapText="1"/>
    </xf>
    <xf numFmtId="0" fontId="12" fillId="0" borderId="0" xfId="1" applyFont="1"/>
    <xf numFmtId="49" fontId="10" fillId="0" borderId="2" xfId="1" applyNumberFormat="1" applyFont="1" applyBorder="1" applyAlignment="1">
      <alignment wrapText="1"/>
    </xf>
    <xf numFmtId="0" fontId="10" fillId="0" borderId="2" xfId="1" applyNumberFormat="1" applyFont="1" applyBorder="1" applyAlignment="1">
      <alignment wrapText="1"/>
    </xf>
    <xf numFmtId="0" fontId="10" fillId="0" borderId="3" xfId="1" applyFont="1" applyFill="1" applyBorder="1" applyAlignment="1">
      <alignment wrapText="1"/>
    </xf>
    <xf numFmtId="164" fontId="1" fillId="0" borderId="0" xfId="1" applyNumberFormat="1"/>
    <xf numFmtId="165" fontId="7" fillId="2" borderId="2" xfId="1" applyNumberFormat="1" applyFont="1" applyFill="1" applyBorder="1" applyAlignment="1">
      <alignment horizontal="center"/>
    </xf>
    <xf numFmtId="165" fontId="8" fillId="2" borderId="2" xfId="1" applyNumberFormat="1" applyFont="1" applyFill="1" applyBorder="1" applyAlignment="1">
      <alignment horizontal="center"/>
    </xf>
    <xf numFmtId="164" fontId="7" fillId="2" borderId="2" xfId="1" applyNumberFormat="1" applyFont="1" applyFill="1" applyBorder="1" applyAlignment="1">
      <alignment horizontal="center"/>
    </xf>
    <xf numFmtId="165" fontId="10" fillId="0" borderId="2" xfId="1" applyNumberFormat="1" applyFont="1" applyBorder="1" applyAlignment="1">
      <alignment horizontal="center"/>
    </xf>
    <xf numFmtId="0" fontId="19" fillId="0" borderId="2" xfId="1" applyFont="1" applyBorder="1" applyAlignment="1">
      <alignment horizontal="center"/>
    </xf>
    <xf numFmtId="0" fontId="1" fillId="0" borderId="2" xfId="1" applyBorder="1"/>
    <xf numFmtId="164" fontId="7" fillId="3" borderId="2" xfId="1" applyNumberFormat="1" applyFont="1" applyFill="1" applyBorder="1" applyAlignment="1">
      <alignment horizontal="center"/>
    </xf>
    <xf numFmtId="4" fontId="1" fillId="0" borderId="0" xfId="1" applyNumberFormat="1"/>
    <xf numFmtId="0" fontId="1" fillId="0" borderId="2" xfId="1" applyBorder="1" applyAlignment="1">
      <alignment horizontal="center"/>
    </xf>
    <xf numFmtId="0" fontId="31" fillId="0" borderId="2" xfId="1" applyFont="1" applyBorder="1"/>
    <xf numFmtId="0" fontId="1" fillId="0" borderId="0" xfId="1" applyAlignment="1">
      <alignment horizontal="center"/>
    </xf>
    <xf numFmtId="0" fontId="1" fillId="0" borderId="4" xfId="1" applyFill="1" applyBorder="1"/>
    <xf numFmtId="166" fontId="33" fillId="0" borderId="2" xfId="1" applyNumberFormat="1" applyFont="1" applyBorder="1" applyAlignment="1">
      <alignment horizontal="center"/>
    </xf>
    <xf numFmtId="4" fontId="10" fillId="0" borderId="2" xfId="1" applyNumberFormat="1" applyFont="1" applyFill="1" applyBorder="1" applyAlignment="1">
      <alignment horizontal="center"/>
    </xf>
    <xf numFmtId="0" fontId="31" fillId="0" borderId="2" xfId="1" applyFont="1" applyBorder="1" applyAlignment="1">
      <alignment horizontal="center" vertical="center" wrapText="1"/>
    </xf>
    <xf numFmtId="0" fontId="10" fillId="0" borderId="2" xfId="1" applyFont="1" applyBorder="1" applyAlignment="1">
      <alignment horizontal="right" vertical="top" wrapText="1"/>
    </xf>
    <xf numFmtId="0" fontId="10" fillId="0" borderId="2" xfId="1" applyFont="1" applyBorder="1" applyAlignment="1">
      <alignment horizontal="left" vertical="center" wrapText="1"/>
    </xf>
    <xf numFmtId="0" fontId="10" fillId="0" borderId="2" xfId="1" applyFont="1" applyBorder="1" applyAlignment="1">
      <alignment horizontal="right" vertical="center"/>
    </xf>
    <xf numFmtId="0" fontId="1" fillId="0" borderId="0" xfId="1" applyAlignment="1">
      <alignment vertical="center"/>
    </xf>
    <xf numFmtId="0" fontId="1" fillId="0" borderId="0" xfId="1" applyFont="1" applyAlignment="1">
      <alignment vertical="center"/>
    </xf>
    <xf numFmtId="0" fontId="1" fillId="0" borderId="0" xfId="1" applyAlignment="1">
      <alignment horizontal="center" vertical="center"/>
    </xf>
    <xf numFmtId="0" fontId="3" fillId="0" borderId="0" xfId="2" applyFont="1" applyBorder="1" applyAlignment="1">
      <alignment horizontal="centerContinuous" vertical="center"/>
    </xf>
    <xf numFmtId="0" fontId="3" fillId="0" borderId="0" xfId="2" applyFont="1" applyAlignment="1">
      <alignment horizontal="centerContinuous" vertical="center"/>
    </xf>
    <xf numFmtId="0" fontId="6" fillId="0" borderId="1" xfId="2" applyFont="1" applyBorder="1" applyAlignment="1">
      <alignment horizontal="center" vertical="center"/>
    </xf>
    <xf numFmtId="0" fontId="5" fillId="0" borderId="0" xfId="1" applyFont="1" applyAlignment="1">
      <alignment vertical="center"/>
    </xf>
    <xf numFmtId="4" fontId="10" fillId="2" borderId="2" xfId="1" applyNumberFormat="1" applyFont="1" applyFill="1" applyBorder="1" applyAlignment="1">
      <alignment horizontal="center" vertical="center"/>
    </xf>
    <xf numFmtId="4" fontId="9" fillId="2" borderId="2" xfId="1" applyNumberFormat="1" applyFont="1" applyFill="1" applyBorder="1" applyAlignment="1">
      <alignment horizontal="center" vertical="center"/>
    </xf>
    <xf numFmtId="0" fontId="9" fillId="2" borderId="2" xfId="1" applyFont="1" applyFill="1" applyBorder="1" applyAlignment="1">
      <alignment vertical="center" wrapText="1"/>
    </xf>
    <xf numFmtId="4" fontId="8" fillId="2" borderId="2" xfId="1" applyNumberFormat="1" applyFont="1" applyFill="1" applyBorder="1" applyAlignment="1">
      <alignment horizontal="center" vertical="center"/>
    </xf>
    <xf numFmtId="0" fontId="9" fillId="2" borderId="2" xfId="1" applyFont="1" applyFill="1" applyBorder="1" applyAlignment="1">
      <alignment vertical="center"/>
    </xf>
    <xf numFmtId="2" fontId="7" fillId="2" borderId="2" xfId="1" applyNumberFormat="1" applyFont="1" applyFill="1" applyBorder="1" applyAlignment="1">
      <alignment horizontal="center" vertical="center"/>
    </xf>
    <xf numFmtId="0" fontId="9" fillId="2" borderId="2" xfId="1" applyFont="1" applyFill="1" applyBorder="1" applyAlignment="1">
      <alignment horizontal="center" vertical="center" wrapText="1"/>
    </xf>
    <xf numFmtId="0" fontId="7" fillId="2" borderId="2" xfId="1" applyFont="1" applyFill="1" applyBorder="1" applyAlignment="1">
      <alignment vertical="center"/>
    </xf>
    <xf numFmtId="0" fontId="9" fillId="0" borderId="2" xfId="1" applyFont="1" applyBorder="1" applyAlignment="1">
      <alignment vertical="center"/>
    </xf>
    <xf numFmtId="4" fontId="10" fillId="0" borderId="2" xfId="1" applyNumberFormat="1" applyFont="1" applyBorder="1" applyAlignment="1">
      <alignment horizontal="center" vertical="center"/>
    </xf>
    <xf numFmtId="0" fontId="10" fillId="0" borderId="2" xfId="1" applyFont="1" applyBorder="1" applyAlignment="1">
      <alignment vertical="center" wrapText="1"/>
    </xf>
    <xf numFmtId="0" fontId="10" fillId="0" borderId="2" xfId="1" applyFont="1" applyBorder="1" applyAlignment="1">
      <alignment vertical="center"/>
    </xf>
    <xf numFmtId="2" fontId="7" fillId="3" borderId="2" xfId="1" applyNumberFormat="1" applyFont="1" applyFill="1" applyBorder="1" applyAlignment="1">
      <alignment horizontal="center" vertical="center"/>
    </xf>
    <xf numFmtId="0" fontId="4" fillId="0" borderId="2" xfId="1" applyFont="1" applyBorder="1" applyAlignment="1">
      <alignment horizontal="center" vertical="center" wrapText="1"/>
    </xf>
    <xf numFmtId="4" fontId="4" fillId="0" borderId="2" xfId="1" applyNumberFormat="1" applyFont="1" applyBorder="1" applyAlignment="1">
      <alignment horizontal="center" vertical="center"/>
    </xf>
    <xf numFmtId="0" fontId="4" fillId="0" borderId="2" xfId="1" applyFont="1" applyBorder="1" applyAlignment="1">
      <alignment vertical="center" wrapText="1"/>
    </xf>
    <xf numFmtId="0" fontId="1" fillId="0" borderId="0" xfId="1" applyFill="1" applyAlignment="1">
      <alignment vertical="center"/>
    </xf>
    <xf numFmtId="4" fontId="10" fillId="0" borderId="2" xfId="1" applyNumberFormat="1" applyFont="1" applyFill="1" applyBorder="1" applyAlignment="1">
      <alignment horizontal="center" vertical="center"/>
    </xf>
    <xf numFmtId="0" fontId="4" fillId="0" borderId="2" xfId="1" applyFont="1" applyFill="1" applyBorder="1" applyAlignment="1">
      <alignment horizontal="center" vertical="center" wrapText="1"/>
    </xf>
    <xf numFmtId="0" fontId="10" fillId="0" borderId="2" xfId="1" applyFont="1" applyFill="1" applyBorder="1" applyAlignment="1">
      <alignment vertical="center"/>
    </xf>
    <xf numFmtId="4" fontId="4" fillId="0" borderId="2" xfId="1" applyNumberFormat="1" applyFont="1" applyFill="1" applyBorder="1" applyAlignment="1">
      <alignment horizontal="center" vertical="center"/>
    </xf>
    <xf numFmtId="0" fontId="4" fillId="0" borderId="2" xfId="1" applyFont="1" applyFill="1" applyBorder="1" applyAlignment="1">
      <alignment vertical="center" wrapText="1"/>
    </xf>
    <xf numFmtId="0" fontId="10" fillId="0" borderId="2" xfId="1" applyFont="1" applyFill="1" applyBorder="1" applyAlignment="1">
      <alignment horizontal="center" vertical="center" wrapText="1"/>
    </xf>
    <xf numFmtId="165" fontId="4" fillId="0" borderId="2" xfId="1" applyNumberFormat="1" applyFont="1" applyBorder="1" applyAlignment="1">
      <alignment horizontal="center" vertical="center"/>
    </xf>
    <xf numFmtId="0" fontId="10" fillId="0" borderId="2" xfId="1" applyFont="1" applyFill="1" applyBorder="1" applyAlignment="1">
      <alignment vertical="center" wrapText="1"/>
    </xf>
    <xf numFmtId="167" fontId="10" fillId="0" borderId="2" xfId="1" applyNumberFormat="1" applyFont="1" applyBorder="1" applyAlignment="1">
      <alignment horizontal="center" vertical="center"/>
    </xf>
    <xf numFmtId="167" fontId="4" fillId="0" borderId="2" xfId="1" applyNumberFormat="1" applyFont="1" applyBorder="1" applyAlignment="1">
      <alignment horizontal="center" vertical="center"/>
    </xf>
    <xf numFmtId="0" fontId="14" fillId="0" borderId="0" xfId="1" applyFont="1" applyAlignment="1">
      <alignment vertical="center"/>
    </xf>
    <xf numFmtId="0" fontId="1" fillId="0" borderId="1" xfId="1" applyBorder="1"/>
    <xf numFmtId="0" fontId="36" fillId="0" borderId="0" xfId="1" applyFont="1"/>
    <xf numFmtId="0" fontId="9" fillId="0" borderId="0" xfId="1" applyFont="1"/>
    <xf numFmtId="0" fontId="37" fillId="0" borderId="0" xfId="2" applyFont="1" applyBorder="1" applyAlignment="1">
      <alignment horizontal="centerContinuous" vertical="top"/>
    </xf>
    <xf numFmtId="0" fontId="38" fillId="0" borderId="0" xfId="2" applyFont="1" applyBorder="1" applyAlignment="1">
      <alignment horizontal="centerContinuous" vertical="top"/>
    </xf>
    <xf numFmtId="2" fontId="9" fillId="0" borderId="0" xfId="1" applyNumberFormat="1" applyFont="1"/>
    <xf numFmtId="2" fontId="1" fillId="0" borderId="0" xfId="1" applyNumberFormat="1" applyFill="1"/>
    <xf numFmtId="0" fontId="39" fillId="0" borderId="0" xfId="1" applyFont="1"/>
    <xf numFmtId="0" fontId="1" fillId="0" borderId="0" xfId="1" applyFill="1"/>
    <xf numFmtId="4" fontId="7" fillId="0" borderId="2" xfId="1" applyNumberFormat="1" applyFont="1" applyBorder="1" applyAlignment="1">
      <alignment horizontal="center" vertical="center"/>
    </xf>
    <xf numFmtId="0" fontId="10" fillId="0" borderId="2" xfId="1" applyFont="1" applyFill="1" applyBorder="1"/>
    <xf numFmtId="0" fontId="10" fillId="0" borderId="4" xfId="1" applyFont="1" applyFill="1" applyBorder="1" applyAlignment="1">
      <alignment wrapText="1"/>
    </xf>
    <xf numFmtId="0" fontId="10" fillId="0" borderId="2" xfId="1" applyFont="1" applyFill="1" applyBorder="1" applyAlignment="1">
      <alignment horizontal="center" wrapText="1"/>
    </xf>
    <xf numFmtId="0" fontId="10" fillId="0" borderId="2" xfId="1" applyFont="1" applyFill="1" applyBorder="1" applyAlignment="1">
      <alignment horizontal="center"/>
    </xf>
    <xf numFmtId="0" fontId="25" fillId="0" borderId="0" xfId="2" applyFont="1" applyBorder="1" applyAlignment="1">
      <alignment horizontal="center"/>
    </xf>
    <xf numFmtId="0" fontId="25" fillId="4" borderId="0" xfId="2" applyFont="1" applyFill="1" applyAlignment="1">
      <alignment horizontal="centerContinuous" vertical="top"/>
    </xf>
    <xf numFmtId="0" fontId="40" fillId="0" borderId="0" xfId="1" applyFont="1" applyBorder="1"/>
    <xf numFmtId="0" fontId="40" fillId="0" borderId="5" xfId="1" applyFont="1" applyBorder="1"/>
    <xf numFmtId="0" fontId="25" fillId="4" borderId="1" xfId="2" applyFont="1" applyFill="1" applyBorder="1" applyAlignment="1">
      <alignment horizontal="center"/>
    </xf>
    <xf numFmtId="0" fontId="40" fillId="0" borderId="0" xfId="1" applyFont="1" applyBorder="1" applyAlignment="1">
      <alignment vertical="top"/>
    </xf>
    <xf numFmtId="0" fontId="40" fillId="0" borderId="5" xfId="1" applyFont="1" applyBorder="1" applyAlignment="1">
      <alignment vertical="top"/>
    </xf>
    <xf numFmtId="0" fontId="23" fillId="0" borderId="0" xfId="1" applyFont="1" applyAlignment="1">
      <alignment horizontal="center"/>
    </xf>
    <xf numFmtId="4" fontId="13" fillId="2" borderId="2" xfId="1" applyNumberFormat="1" applyFont="1" applyFill="1" applyBorder="1" applyAlignment="1">
      <alignment horizontal="center"/>
    </xf>
    <xf numFmtId="4" fontId="41" fillId="2" borderId="2" xfId="1" applyNumberFormat="1" applyFont="1" applyFill="1" applyBorder="1" applyAlignment="1">
      <alignment horizontal="center"/>
    </xf>
    <xf numFmtId="0" fontId="30" fillId="2" borderId="2" xfId="1" applyFont="1" applyFill="1" applyBorder="1" applyAlignment="1">
      <alignment wrapText="1"/>
    </xf>
    <xf numFmtId="0" fontId="30" fillId="2" borderId="2" xfId="1" applyFont="1" applyFill="1" applyBorder="1" applyAlignment="1">
      <alignment horizontal="center"/>
    </xf>
    <xf numFmtId="2" fontId="13" fillId="7" borderId="2" xfId="1" applyNumberFormat="1" applyFont="1" applyFill="1" applyBorder="1" applyAlignment="1">
      <alignment horizontal="center"/>
    </xf>
    <xf numFmtId="0" fontId="13" fillId="2" borderId="2" xfId="1" applyFont="1" applyFill="1" applyBorder="1"/>
    <xf numFmtId="0" fontId="30" fillId="0" borderId="2" xfId="1" applyFont="1" applyBorder="1"/>
    <xf numFmtId="4" fontId="13" fillId="0" borderId="2" xfId="1" applyNumberFormat="1" applyFont="1" applyBorder="1" applyAlignment="1">
      <alignment horizontal="center"/>
    </xf>
    <xf numFmtId="0" fontId="28" fillId="0" borderId="2" xfId="1" applyFont="1" applyBorder="1"/>
    <xf numFmtId="0" fontId="12" fillId="0" borderId="2" xfId="1" applyFont="1" applyBorder="1" applyAlignment="1">
      <alignment horizontal="center"/>
    </xf>
    <xf numFmtId="0" fontId="12" fillId="0" borderId="2" xfId="1" applyFont="1" applyBorder="1" applyAlignment="1">
      <alignment wrapText="1"/>
    </xf>
    <xf numFmtId="4" fontId="12" fillId="0" borderId="2" xfId="1" applyNumberFormat="1" applyFont="1" applyBorder="1" applyAlignment="1">
      <alignment horizontal="center"/>
    </xf>
    <xf numFmtId="2" fontId="6" fillId="0" borderId="2" xfId="1" applyNumberFormat="1" applyFont="1" applyBorder="1" applyAlignment="1">
      <alignment horizontal="center" vertical="justify" wrapText="1"/>
    </xf>
    <xf numFmtId="0" fontId="6" fillId="0" borderId="2" xfId="1" applyFont="1" applyBorder="1" applyAlignment="1">
      <alignment vertical="justify" wrapText="1"/>
    </xf>
    <xf numFmtId="2" fontId="6" fillId="0" borderId="2" xfId="1" applyNumberFormat="1" applyFont="1" applyBorder="1" applyAlignment="1">
      <alignment horizontal="center" vertical="center" wrapText="1"/>
    </xf>
    <xf numFmtId="0" fontId="6" fillId="0" borderId="2" xfId="1" applyFont="1" applyBorder="1" applyAlignment="1">
      <alignment vertical="center" wrapText="1"/>
    </xf>
    <xf numFmtId="0" fontId="12" fillId="0" borderId="2" xfId="1" applyFont="1" applyBorder="1" applyAlignment="1">
      <alignment horizontal="left" vertical="center" wrapText="1"/>
    </xf>
    <xf numFmtId="2" fontId="6" fillId="0" borderId="6" xfId="1" applyNumberFormat="1" applyFont="1" applyBorder="1" applyAlignment="1">
      <alignment horizontal="center" vertical="center" wrapText="1"/>
    </xf>
    <xf numFmtId="0" fontId="6" fillId="0" borderId="6" xfId="1" applyFont="1" applyBorder="1" applyAlignment="1">
      <alignment vertical="center" wrapText="1"/>
    </xf>
    <xf numFmtId="2" fontId="12" fillId="0" borderId="2" xfId="1" applyNumberFormat="1" applyFont="1" applyBorder="1" applyAlignment="1">
      <alignment horizontal="center"/>
    </xf>
    <xf numFmtId="2" fontId="23" fillId="0" borderId="2" xfId="1" applyNumberFormat="1" applyFont="1" applyBorder="1"/>
    <xf numFmtId="2" fontId="6" fillId="0" borderId="2" xfId="1" applyNumberFormat="1" applyFont="1" applyBorder="1" applyAlignment="1">
      <alignment horizontal="center"/>
    </xf>
    <xf numFmtId="0" fontId="6" fillId="0" borderId="2" xfId="1" applyFont="1" applyBorder="1"/>
    <xf numFmtId="14" fontId="12" fillId="0" borderId="2" xfId="1" applyNumberFormat="1" applyFont="1" applyBorder="1" applyAlignment="1">
      <alignment wrapText="1"/>
    </xf>
    <xf numFmtId="16" fontId="12" fillId="0" borderId="2" xfId="1" applyNumberFormat="1" applyFont="1" applyBorder="1" applyAlignment="1">
      <alignment horizontal="center"/>
    </xf>
    <xf numFmtId="2" fontId="6" fillId="0" borderId="2" xfId="1" applyNumberFormat="1" applyFont="1" applyBorder="1" applyAlignment="1">
      <alignment horizontal="center" wrapText="1"/>
    </xf>
    <xf numFmtId="0" fontId="6" fillId="0" borderId="2" xfId="1" applyFont="1" applyBorder="1" applyAlignment="1">
      <alignment wrapText="1"/>
    </xf>
    <xf numFmtId="16" fontId="12" fillId="0" borderId="2" xfId="1" applyNumberFormat="1" applyFont="1" applyBorder="1" applyAlignment="1">
      <alignment wrapText="1"/>
    </xf>
    <xf numFmtId="4" fontId="6" fillId="0" borderId="2" xfId="1" applyNumberFormat="1" applyFont="1" applyBorder="1" applyAlignment="1">
      <alignment horizontal="center"/>
    </xf>
    <xf numFmtId="0" fontId="28" fillId="0" borderId="2" xfId="1" applyFont="1" applyBorder="1" applyAlignment="1">
      <alignment wrapText="1"/>
    </xf>
    <xf numFmtId="2" fontId="23" fillId="0" borderId="2" xfId="1" applyNumberFormat="1" applyFont="1" applyBorder="1" applyAlignment="1">
      <alignment horizontal="center" vertical="center"/>
    </xf>
    <xf numFmtId="2" fontId="23" fillId="0" borderId="2" xfId="1" applyNumberFormat="1" applyFont="1" applyBorder="1" applyAlignment="1">
      <alignment horizontal="center"/>
    </xf>
    <xf numFmtId="0" fontId="28" fillId="4" borderId="2" xfId="1" applyFont="1" applyFill="1" applyBorder="1" applyAlignment="1">
      <alignment wrapText="1"/>
    </xf>
    <xf numFmtId="2" fontId="28" fillId="4" borderId="2" xfId="1" applyNumberFormat="1" applyFont="1" applyFill="1" applyBorder="1" applyAlignment="1">
      <alignment horizontal="center" wrapText="1"/>
    </xf>
    <xf numFmtId="0" fontId="12" fillId="0" borderId="6" xfId="1" applyFont="1" applyBorder="1" applyAlignment="1">
      <alignment horizontal="center" vertical="top" wrapText="1"/>
    </xf>
    <xf numFmtId="0" fontId="12" fillId="0" borderId="3" xfId="1" applyFont="1" applyBorder="1" applyAlignment="1">
      <alignment horizontal="center" vertical="top" wrapText="1"/>
    </xf>
    <xf numFmtId="0" fontId="6" fillId="0" borderId="1" xfId="2" applyFont="1" applyBorder="1" applyAlignment="1">
      <alignment horizontal="center"/>
    </xf>
    <xf numFmtId="0" fontId="23" fillId="0" borderId="1" xfId="1" applyFont="1" applyBorder="1" applyAlignment="1"/>
    <xf numFmtId="0" fontId="17" fillId="0" borderId="0" xfId="1" applyFont="1" applyBorder="1" applyAlignment="1">
      <alignment horizontal="center" vertical="center" wrapText="1"/>
    </xf>
    <xf numFmtId="0" fontId="14" fillId="0" borderId="1" xfId="1" applyFont="1" applyBorder="1" applyAlignment="1">
      <alignment horizontal="left" vertical="top"/>
    </xf>
    <xf numFmtId="0" fontId="12" fillId="0" borderId="6" xfId="1" applyFont="1" applyBorder="1" applyAlignment="1">
      <alignment horizontal="center" vertical="center" wrapText="1"/>
    </xf>
    <xf numFmtId="0" fontId="12" fillId="0" borderId="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7" xfId="1" applyFont="1" applyBorder="1" applyAlignment="1">
      <alignment horizontal="center" vertical="center" wrapText="1"/>
    </xf>
    <xf numFmtId="0" fontId="13" fillId="4" borderId="6" xfId="1" applyFont="1" applyFill="1" applyBorder="1" applyAlignment="1">
      <alignment horizontal="center" vertical="center" wrapText="1"/>
    </xf>
    <xf numFmtId="0" fontId="13" fillId="4" borderId="3" xfId="1" applyFont="1" applyFill="1" applyBorder="1" applyAlignment="1">
      <alignment horizontal="center" vertical="center" wrapText="1"/>
    </xf>
    <xf numFmtId="0" fontId="35" fillId="0" borderId="1" xfId="1" applyFont="1" applyBorder="1" applyAlignment="1">
      <alignment horizontal="center"/>
    </xf>
    <xf numFmtId="0" fontId="12" fillId="0" borderId="2" xfId="1" applyFont="1" applyBorder="1" applyAlignment="1">
      <alignment horizontal="center" vertical="top" wrapText="1"/>
    </xf>
    <xf numFmtId="0" fontId="16" fillId="0" borderId="0" xfId="1" applyFont="1" applyBorder="1" applyAlignment="1">
      <alignment horizontal="center" vertical="center" wrapText="1"/>
    </xf>
    <xf numFmtId="0" fontId="13" fillId="0" borderId="2" xfId="1" applyFont="1" applyBorder="1" applyAlignment="1">
      <alignment horizontal="center" vertical="center" wrapText="1"/>
    </xf>
    <xf numFmtId="0" fontId="37" fillId="0" borderId="1" xfId="2" applyFont="1" applyBorder="1" applyAlignment="1">
      <alignment horizontal="center"/>
    </xf>
    <xf numFmtId="0" fontId="8" fillId="0" borderId="1" xfId="1" applyFont="1" applyBorder="1" applyAlignment="1"/>
    <xf numFmtId="0" fontId="12" fillId="0" borderId="2" xfId="1" applyFont="1" applyBorder="1" applyAlignment="1">
      <alignment horizontal="center" vertical="center" wrapText="1"/>
    </xf>
    <xf numFmtId="0" fontId="4" fillId="0" borderId="1" xfId="2" applyFont="1" applyBorder="1" applyAlignment="1">
      <alignment horizontal="center" vertical="center"/>
    </xf>
    <xf numFmtId="0" fontId="1" fillId="0" borderId="1" xfId="1" applyBorder="1" applyAlignment="1">
      <alignment vertical="center"/>
    </xf>
    <xf numFmtId="0" fontId="14" fillId="0" borderId="1" xfId="1" applyFont="1" applyBorder="1" applyAlignment="1">
      <alignment horizontal="left" vertical="center"/>
    </xf>
    <xf numFmtId="0" fontId="4" fillId="0" borderId="1" xfId="2" applyFont="1" applyBorder="1" applyAlignment="1">
      <alignment horizontal="center"/>
    </xf>
    <xf numFmtId="0" fontId="1" fillId="0" borderId="1" xfId="1" applyBorder="1" applyAlignment="1"/>
    <xf numFmtId="0" fontId="34" fillId="0" borderId="1" xfId="2" applyFont="1" applyBorder="1" applyAlignment="1">
      <alignment horizontal="center"/>
    </xf>
    <xf numFmtId="0" fontId="31" fillId="0" borderId="1" xfId="1" applyFont="1" applyBorder="1" applyAlignment="1">
      <alignment horizontal="left" vertical="top"/>
    </xf>
    <xf numFmtId="0" fontId="31" fillId="0" borderId="1" xfId="1" applyFont="1" applyBorder="1" applyAlignment="1">
      <alignment horizontal="lef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 xfId="1" applyFont="1" applyBorder="1" applyAlignment="1">
      <alignment horizontal="left" vertical="top"/>
    </xf>
    <xf numFmtId="0" fontId="10" fillId="0" borderId="2" xfId="1" applyFont="1" applyBorder="1" applyAlignment="1">
      <alignment horizontal="center" vertical="top" wrapText="1"/>
    </xf>
    <xf numFmtId="0" fontId="10" fillId="0" borderId="1" xfId="1" applyFont="1" applyBorder="1" applyAlignment="1">
      <alignment horizontal="left" vertical="top"/>
    </xf>
    <xf numFmtId="0" fontId="7" fillId="0" borderId="2" xfId="1" applyFont="1" applyBorder="1" applyAlignment="1">
      <alignment horizontal="center" vertical="center" wrapText="1"/>
    </xf>
    <xf numFmtId="0" fontId="19" fillId="0" borderId="1" xfId="1" applyFont="1" applyBorder="1" applyAlignment="1"/>
    <xf numFmtId="0" fontId="10" fillId="0" borderId="2" xfId="1" applyFont="1" applyBorder="1" applyAlignment="1">
      <alignment horizontal="center" vertical="center" wrapText="1"/>
    </xf>
    <xf numFmtId="0" fontId="4" fillId="0" borderId="1" xfId="2" applyFont="1" applyBorder="1" applyAlignment="1">
      <alignment horizontal="center" wrapText="1"/>
    </xf>
    <xf numFmtId="0" fontId="1" fillId="0" borderId="1" xfId="1" applyBorder="1" applyAlignment="1">
      <alignment wrapText="1"/>
    </xf>
  </cellXfs>
  <cellStyles count="3">
    <cellStyle name="Обычный" xfId="0" builtinId="0"/>
    <cellStyle name="Обычный 2" xfId="1"/>
    <cellStyle name="Обычный_план використання "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3"/>
  <sheetViews>
    <sheetView showZeros="0" tabSelected="1" zoomScale="80" zoomScaleNormal="80" workbookViewId="0"/>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hidden="1" customWidth="1"/>
    <col min="6" max="6" width="23.28515625" style="1" customWidth="1"/>
    <col min="7" max="7" width="16.5703125" style="1" customWidth="1"/>
    <col min="8" max="8" width="26.42578125" style="1" customWidth="1"/>
    <col min="9" max="9" width="22.85546875" style="1" customWidth="1"/>
    <col min="10" max="10" width="27.42578125" style="1" customWidth="1"/>
    <col min="11" max="11" width="15.5703125" style="1" customWidth="1"/>
    <col min="12" max="12" width="20.7109375" style="1" customWidth="1"/>
    <col min="13" max="16384" width="9.140625" style="1"/>
  </cols>
  <sheetData>
    <row r="1" spans="1:12" ht="61.5" customHeight="1" x14ac:dyDescent="0.25">
      <c r="A1" s="24"/>
      <c r="B1" s="198" t="s">
        <v>516</v>
      </c>
      <c r="C1" s="198"/>
      <c r="D1" s="198"/>
      <c r="E1" s="198"/>
      <c r="F1" s="198"/>
      <c r="G1" s="198"/>
      <c r="H1" s="198"/>
      <c r="I1" s="198"/>
      <c r="J1" s="198"/>
      <c r="K1" s="24"/>
    </row>
    <row r="2" spans="1:12" ht="31.5" customHeight="1" x14ac:dyDescent="0.25">
      <c r="A2" s="199" t="s">
        <v>27</v>
      </c>
      <c r="B2" s="199"/>
      <c r="C2" s="199"/>
      <c r="D2" s="199"/>
      <c r="E2" s="199"/>
      <c r="F2" s="199"/>
      <c r="G2" s="199"/>
      <c r="H2" s="199"/>
      <c r="I2" s="199"/>
      <c r="J2" s="199"/>
      <c r="K2" s="199"/>
    </row>
    <row r="3" spans="1:12" ht="33" customHeight="1" x14ac:dyDescent="0.25">
      <c r="A3" s="200" t="s">
        <v>26</v>
      </c>
      <c r="B3" s="200" t="s">
        <v>25</v>
      </c>
      <c r="C3" s="202" t="s">
        <v>24</v>
      </c>
      <c r="D3" s="203"/>
      <c r="E3" s="203"/>
      <c r="F3" s="204"/>
      <c r="G3" s="205" t="s">
        <v>23</v>
      </c>
      <c r="H3" s="202" t="s">
        <v>22</v>
      </c>
      <c r="I3" s="203"/>
      <c r="J3" s="203"/>
      <c r="K3" s="204"/>
      <c r="L3" s="194" t="s">
        <v>21</v>
      </c>
    </row>
    <row r="4" spans="1:12" ht="168" customHeight="1" x14ac:dyDescent="0.25">
      <c r="A4" s="201"/>
      <c r="B4" s="201"/>
      <c r="C4" s="22" t="s">
        <v>20</v>
      </c>
      <c r="D4" s="22" t="s">
        <v>19</v>
      </c>
      <c r="E4" s="22" t="s">
        <v>515</v>
      </c>
      <c r="F4" s="22" t="s">
        <v>18</v>
      </c>
      <c r="G4" s="206"/>
      <c r="H4" s="23" t="s">
        <v>17</v>
      </c>
      <c r="I4" s="22" t="s">
        <v>15</v>
      </c>
      <c r="J4" s="22" t="s">
        <v>16</v>
      </c>
      <c r="K4" s="22" t="s">
        <v>15</v>
      </c>
      <c r="L4" s="195"/>
    </row>
    <row r="5" spans="1:12" x14ac:dyDescent="0.25">
      <c r="A5" s="22">
        <v>1</v>
      </c>
      <c r="B5" s="182" t="s">
        <v>514</v>
      </c>
      <c r="C5" s="188">
        <v>2</v>
      </c>
      <c r="D5" s="171"/>
      <c r="E5" s="171"/>
      <c r="F5" s="170"/>
      <c r="G5" s="164">
        <f t="shared" ref="G5:G36" si="0">C5</f>
        <v>2</v>
      </c>
      <c r="H5" s="189" t="s">
        <v>513</v>
      </c>
      <c r="I5" s="76">
        <v>6.4</v>
      </c>
      <c r="J5" s="189"/>
      <c r="K5" s="76"/>
      <c r="L5" s="167"/>
    </row>
    <row r="6" spans="1:12" x14ac:dyDescent="0.25">
      <c r="A6" s="22">
        <v>2</v>
      </c>
      <c r="B6" s="182" t="s">
        <v>387</v>
      </c>
      <c r="C6" s="188">
        <v>1</v>
      </c>
      <c r="D6" s="171"/>
      <c r="E6" s="171"/>
      <c r="F6" s="170"/>
      <c r="G6" s="164">
        <f t="shared" si="0"/>
        <v>1</v>
      </c>
      <c r="H6" s="189" t="s">
        <v>512</v>
      </c>
      <c r="I6" s="76">
        <v>1.3</v>
      </c>
      <c r="J6" s="189"/>
      <c r="K6" s="76"/>
      <c r="L6" s="167"/>
    </row>
    <row r="7" spans="1:12" x14ac:dyDescent="0.25">
      <c r="A7" s="22">
        <v>3</v>
      </c>
      <c r="B7" s="182" t="s">
        <v>511</v>
      </c>
      <c r="C7" s="188">
        <v>1</v>
      </c>
      <c r="D7" s="171"/>
      <c r="E7" s="171"/>
      <c r="F7" s="170"/>
      <c r="G7" s="164">
        <f t="shared" si="0"/>
        <v>1</v>
      </c>
      <c r="H7" s="189" t="s">
        <v>510</v>
      </c>
      <c r="I7" s="76">
        <v>0.4</v>
      </c>
      <c r="J7" s="189"/>
      <c r="K7" s="76"/>
      <c r="L7" s="167"/>
    </row>
    <row r="8" spans="1:12" x14ac:dyDescent="0.25">
      <c r="A8" s="22">
        <v>4</v>
      </c>
      <c r="B8" s="182" t="s">
        <v>509</v>
      </c>
      <c r="C8" s="188">
        <v>0.5</v>
      </c>
      <c r="D8" s="171"/>
      <c r="E8" s="171"/>
      <c r="F8" s="170"/>
      <c r="G8" s="164">
        <f t="shared" si="0"/>
        <v>0.5</v>
      </c>
      <c r="H8" s="189" t="s">
        <v>508</v>
      </c>
      <c r="I8" s="76">
        <v>14.9</v>
      </c>
      <c r="J8" s="189"/>
      <c r="K8" s="76"/>
      <c r="L8" s="167"/>
    </row>
    <row r="9" spans="1:12" x14ac:dyDescent="0.25">
      <c r="A9" s="22">
        <v>5</v>
      </c>
      <c r="B9" s="182" t="s">
        <v>507</v>
      </c>
      <c r="C9" s="188">
        <v>1</v>
      </c>
      <c r="D9" s="171"/>
      <c r="E9" s="171"/>
      <c r="F9" s="170"/>
      <c r="G9" s="164">
        <f t="shared" si="0"/>
        <v>1</v>
      </c>
      <c r="H9" s="189" t="s">
        <v>506</v>
      </c>
      <c r="I9" s="76">
        <v>2.2000000000000002</v>
      </c>
      <c r="J9" s="189"/>
      <c r="K9" s="76"/>
      <c r="L9" s="167"/>
    </row>
    <row r="10" spans="1:12" ht="26.25" x14ac:dyDescent="0.25">
      <c r="A10" s="22">
        <v>6</v>
      </c>
      <c r="B10" s="182" t="s">
        <v>505</v>
      </c>
      <c r="C10" s="188">
        <v>2.5</v>
      </c>
      <c r="D10" s="171"/>
      <c r="E10" s="171"/>
      <c r="F10" s="170"/>
      <c r="G10" s="164">
        <f t="shared" si="0"/>
        <v>2.5</v>
      </c>
      <c r="H10" s="189" t="s">
        <v>504</v>
      </c>
      <c r="I10" s="76">
        <v>100.99</v>
      </c>
      <c r="J10" s="189"/>
      <c r="K10" s="76"/>
      <c r="L10" s="167"/>
    </row>
    <row r="11" spans="1:12" ht="26.25" x14ac:dyDescent="0.25">
      <c r="A11" s="22">
        <v>7</v>
      </c>
      <c r="B11" s="182" t="s">
        <v>388</v>
      </c>
      <c r="C11" s="188">
        <v>0.7</v>
      </c>
      <c r="D11" s="171"/>
      <c r="E11" s="171"/>
      <c r="F11" s="170"/>
      <c r="G11" s="164">
        <f t="shared" si="0"/>
        <v>0.7</v>
      </c>
      <c r="H11" s="189" t="s">
        <v>503</v>
      </c>
      <c r="I11" s="76">
        <v>1</v>
      </c>
      <c r="J11" s="189"/>
      <c r="K11" s="76"/>
      <c r="L11" s="167"/>
    </row>
    <row r="12" spans="1:12" x14ac:dyDescent="0.25">
      <c r="A12" s="22">
        <v>8</v>
      </c>
      <c r="B12" s="182" t="s">
        <v>481</v>
      </c>
      <c r="C12" s="188">
        <v>1.2</v>
      </c>
      <c r="D12" s="171"/>
      <c r="E12" s="171"/>
      <c r="F12" s="170"/>
      <c r="G12" s="164">
        <f t="shared" si="0"/>
        <v>1.2</v>
      </c>
      <c r="H12" s="189" t="s">
        <v>502</v>
      </c>
      <c r="I12" s="76">
        <v>13.2</v>
      </c>
      <c r="J12" s="189"/>
      <c r="K12" s="76"/>
      <c r="L12" s="167"/>
    </row>
    <row r="13" spans="1:12" ht="39" x14ac:dyDescent="0.25">
      <c r="A13" s="22">
        <v>9</v>
      </c>
      <c r="B13" s="182" t="s">
        <v>440</v>
      </c>
      <c r="C13" s="188">
        <v>1</v>
      </c>
      <c r="D13" s="171"/>
      <c r="E13" s="171"/>
      <c r="F13" s="170"/>
      <c r="G13" s="164">
        <f t="shared" si="0"/>
        <v>1</v>
      </c>
      <c r="H13" s="189" t="s">
        <v>501</v>
      </c>
      <c r="I13" s="76">
        <v>2.6</v>
      </c>
      <c r="J13" s="189"/>
      <c r="K13" s="76"/>
      <c r="L13" s="167"/>
    </row>
    <row r="14" spans="1:12" x14ac:dyDescent="0.25">
      <c r="A14" s="22">
        <v>10</v>
      </c>
      <c r="B14" s="182" t="s">
        <v>500</v>
      </c>
      <c r="C14" s="188">
        <v>1</v>
      </c>
      <c r="D14" s="171"/>
      <c r="E14" s="171"/>
      <c r="F14" s="170"/>
      <c r="G14" s="164">
        <f t="shared" si="0"/>
        <v>1</v>
      </c>
      <c r="H14" s="192" t="s">
        <v>499</v>
      </c>
      <c r="I14" s="193">
        <v>24.94</v>
      </c>
      <c r="J14" s="192"/>
      <c r="K14" s="193"/>
      <c r="L14" s="167"/>
    </row>
    <row r="15" spans="1:12" ht="26.25" x14ac:dyDescent="0.25">
      <c r="A15" s="22">
        <v>11</v>
      </c>
      <c r="B15" s="182" t="s">
        <v>498</v>
      </c>
      <c r="C15" s="188">
        <v>0.5</v>
      </c>
      <c r="D15" s="171"/>
      <c r="E15" s="171"/>
      <c r="F15" s="170"/>
      <c r="G15" s="164">
        <f t="shared" si="0"/>
        <v>0.5</v>
      </c>
      <c r="H15" s="189" t="s">
        <v>497</v>
      </c>
      <c r="I15" s="76">
        <v>4.2</v>
      </c>
      <c r="J15" s="189"/>
      <c r="K15" s="76"/>
      <c r="L15" s="167"/>
    </row>
    <row r="16" spans="1:12" x14ac:dyDescent="0.25">
      <c r="A16" s="22">
        <v>12</v>
      </c>
      <c r="B16" s="182" t="s">
        <v>446</v>
      </c>
      <c r="C16" s="188">
        <v>0.5</v>
      </c>
      <c r="D16" s="171"/>
      <c r="E16" s="171"/>
      <c r="F16" s="170"/>
      <c r="G16" s="164">
        <f t="shared" si="0"/>
        <v>0.5</v>
      </c>
      <c r="H16" s="189" t="s">
        <v>496</v>
      </c>
      <c r="I16" s="76">
        <v>9.0399999999999991</v>
      </c>
      <c r="J16" s="189"/>
      <c r="K16" s="76"/>
      <c r="L16" s="167"/>
    </row>
    <row r="17" spans="1:12" ht="39" x14ac:dyDescent="0.25">
      <c r="A17" s="22">
        <v>13</v>
      </c>
      <c r="B17" s="182" t="s">
        <v>454</v>
      </c>
      <c r="C17" s="188">
        <v>0.5</v>
      </c>
      <c r="D17" s="171"/>
      <c r="E17" s="171"/>
      <c r="F17" s="170"/>
      <c r="G17" s="164">
        <f t="shared" si="0"/>
        <v>0.5</v>
      </c>
      <c r="H17" s="189" t="s">
        <v>495</v>
      </c>
      <c r="I17" s="193">
        <v>1.56</v>
      </c>
      <c r="J17" s="189"/>
      <c r="K17" s="193"/>
      <c r="L17" s="167"/>
    </row>
    <row r="18" spans="1:12" ht="39" x14ac:dyDescent="0.25">
      <c r="A18" s="22">
        <v>14</v>
      </c>
      <c r="B18" s="182" t="s">
        <v>494</v>
      </c>
      <c r="C18" s="188">
        <v>0.5</v>
      </c>
      <c r="D18" s="171"/>
      <c r="E18" s="171"/>
      <c r="F18" s="170"/>
      <c r="G18" s="164">
        <f t="shared" si="0"/>
        <v>0.5</v>
      </c>
      <c r="H18" s="189" t="s">
        <v>493</v>
      </c>
      <c r="I18" s="76">
        <v>1.3</v>
      </c>
      <c r="J18" s="189"/>
      <c r="K18" s="76"/>
      <c r="L18" s="167"/>
    </row>
    <row r="19" spans="1:12" ht="51.75" x14ac:dyDescent="0.25">
      <c r="A19" s="22">
        <v>15</v>
      </c>
      <c r="B19" s="182" t="s">
        <v>492</v>
      </c>
      <c r="C19" s="188">
        <v>1</v>
      </c>
      <c r="D19" s="171"/>
      <c r="E19" s="171"/>
      <c r="F19" s="170"/>
      <c r="G19" s="164">
        <f t="shared" si="0"/>
        <v>1</v>
      </c>
      <c r="H19" s="189" t="s">
        <v>491</v>
      </c>
      <c r="I19" s="76">
        <v>3</v>
      </c>
      <c r="J19" s="189"/>
      <c r="K19" s="76"/>
      <c r="L19" s="167"/>
    </row>
    <row r="20" spans="1:12" x14ac:dyDescent="0.25">
      <c r="A20" s="22">
        <v>16</v>
      </c>
      <c r="B20" s="182" t="s">
        <v>490</v>
      </c>
      <c r="C20" s="188">
        <v>0.75</v>
      </c>
      <c r="D20" s="171"/>
      <c r="E20" s="171"/>
      <c r="F20" s="170"/>
      <c r="G20" s="164">
        <f t="shared" si="0"/>
        <v>0.75</v>
      </c>
      <c r="H20" s="192" t="s">
        <v>489</v>
      </c>
      <c r="I20" s="76">
        <v>0.89</v>
      </c>
      <c r="J20" s="189"/>
      <c r="K20" s="76"/>
      <c r="L20" s="167"/>
    </row>
    <row r="21" spans="1:12" ht="77.25" x14ac:dyDescent="0.25">
      <c r="A21" s="22">
        <v>17</v>
      </c>
      <c r="B21" s="182" t="s">
        <v>488</v>
      </c>
      <c r="C21" s="188">
        <v>2.25</v>
      </c>
      <c r="D21" s="171"/>
      <c r="E21" s="171"/>
      <c r="F21" s="170"/>
      <c r="G21" s="164">
        <f t="shared" si="0"/>
        <v>2.25</v>
      </c>
      <c r="H21" s="189" t="s">
        <v>487</v>
      </c>
      <c r="I21" s="76">
        <v>0.3</v>
      </c>
      <c r="J21" s="189"/>
      <c r="K21" s="76"/>
      <c r="L21" s="167"/>
    </row>
    <row r="22" spans="1:12" ht="26.25" x14ac:dyDescent="0.25">
      <c r="A22" s="22">
        <v>18</v>
      </c>
      <c r="B22" s="182" t="s">
        <v>398</v>
      </c>
      <c r="C22" s="188">
        <v>3</v>
      </c>
      <c r="D22" s="171"/>
      <c r="E22" s="171"/>
      <c r="F22" s="170"/>
      <c r="G22" s="164">
        <f t="shared" si="0"/>
        <v>3</v>
      </c>
      <c r="H22" s="189" t="s">
        <v>486</v>
      </c>
      <c r="I22" s="76">
        <v>0.35</v>
      </c>
      <c r="J22" s="189"/>
      <c r="K22" s="76"/>
      <c r="L22" s="170"/>
    </row>
    <row r="23" spans="1:12" ht="39" x14ac:dyDescent="0.25">
      <c r="A23" s="22">
        <v>19</v>
      </c>
      <c r="B23" s="182" t="s">
        <v>485</v>
      </c>
      <c r="C23" s="188">
        <v>0.5</v>
      </c>
      <c r="D23" s="171"/>
      <c r="E23" s="171"/>
      <c r="F23" s="170"/>
      <c r="G23" s="164">
        <f t="shared" si="0"/>
        <v>0.5</v>
      </c>
      <c r="H23" s="192" t="s">
        <v>484</v>
      </c>
      <c r="I23" s="76">
        <v>5.92</v>
      </c>
      <c r="J23" s="189"/>
      <c r="K23" s="76"/>
      <c r="L23" s="170"/>
    </row>
    <row r="24" spans="1:12" ht="25.5" x14ac:dyDescent="0.25">
      <c r="A24" s="22">
        <v>20</v>
      </c>
      <c r="B24" s="182" t="s">
        <v>483</v>
      </c>
      <c r="C24" s="188">
        <v>0.5</v>
      </c>
      <c r="D24" s="171"/>
      <c r="E24" s="171"/>
      <c r="F24" s="170"/>
      <c r="G24" s="164">
        <f t="shared" si="0"/>
        <v>0.5</v>
      </c>
      <c r="H24" s="175" t="s">
        <v>380</v>
      </c>
      <c r="I24" s="172"/>
      <c r="J24" s="170" t="s">
        <v>34</v>
      </c>
      <c r="K24" s="66">
        <v>18.71</v>
      </c>
      <c r="L24" s="170"/>
    </row>
    <row r="25" spans="1:12" x14ac:dyDescent="0.25">
      <c r="A25" s="22">
        <v>21</v>
      </c>
      <c r="B25" s="182" t="s">
        <v>482</v>
      </c>
      <c r="C25" s="188">
        <v>0.5</v>
      </c>
      <c r="D25" s="171"/>
      <c r="E25" s="171"/>
      <c r="F25" s="170"/>
      <c r="G25" s="164">
        <f t="shared" si="0"/>
        <v>0.5</v>
      </c>
      <c r="H25" s="176" t="s">
        <v>379</v>
      </c>
      <c r="I25" s="172"/>
      <c r="J25" s="170" t="s">
        <v>34</v>
      </c>
      <c r="K25" s="66">
        <v>0.52</v>
      </c>
      <c r="L25" s="170"/>
    </row>
    <row r="26" spans="1:12" x14ac:dyDescent="0.25">
      <c r="A26" s="22">
        <v>22</v>
      </c>
      <c r="B26" s="182" t="s">
        <v>481</v>
      </c>
      <c r="C26" s="188">
        <v>0.2</v>
      </c>
      <c r="D26" s="171"/>
      <c r="E26" s="171"/>
      <c r="F26" s="170"/>
      <c r="G26" s="164">
        <f t="shared" si="0"/>
        <v>0.2</v>
      </c>
      <c r="H26" s="173" t="s">
        <v>378</v>
      </c>
      <c r="I26" s="172"/>
      <c r="J26" s="170" t="s">
        <v>377</v>
      </c>
      <c r="K26" s="66">
        <v>0.42</v>
      </c>
      <c r="L26" s="170"/>
    </row>
    <row r="27" spans="1:12" x14ac:dyDescent="0.25">
      <c r="A27" s="22">
        <v>23</v>
      </c>
      <c r="B27" s="182" t="s">
        <v>480</v>
      </c>
      <c r="C27" s="188">
        <v>0.5</v>
      </c>
      <c r="D27" s="171"/>
      <c r="E27" s="171"/>
      <c r="F27" s="170"/>
      <c r="G27" s="164">
        <f t="shared" si="0"/>
        <v>0.5</v>
      </c>
      <c r="H27" s="175" t="s">
        <v>361</v>
      </c>
      <c r="I27" s="174"/>
      <c r="J27" s="170" t="s">
        <v>34</v>
      </c>
      <c r="K27" s="66">
        <v>34.130000000000003</v>
      </c>
      <c r="L27" s="167"/>
    </row>
    <row r="28" spans="1:12" ht="25.5" x14ac:dyDescent="0.25">
      <c r="A28" s="22">
        <v>24</v>
      </c>
      <c r="B28" s="182" t="s">
        <v>479</v>
      </c>
      <c r="C28" s="188">
        <v>0.5</v>
      </c>
      <c r="D28" s="171"/>
      <c r="E28" s="171"/>
      <c r="F28" s="170"/>
      <c r="G28" s="164">
        <f t="shared" si="0"/>
        <v>0.5</v>
      </c>
      <c r="H28" s="173" t="s">
        <v>376</v>
      </c>
      <c r="I28" s="172"/>
      <c r="J28" s="170" t="s">
        <v>34</v>
      </c>
      <c r="K28" s="66">
        <v>46.9</v>
      </c>
      <c r="L28" s="167"/>
    </row>
    <row r="29" spans="1:12" x14ac:dyDescent="0.25">
      <c r="A29" s="22">
        <v>25</v>
      </c>
      <c r="B29" s="182" t="s">
        <v>479</v>
      </c>
      <c r="C29" s="188">
        <v>0.5</v>
      </c>
      <c r="D29" s="171"/>
      <c r="E29" s="171"/>
      <c r="F29" s="170"/>
      <c r="G29" s="164">
        <f t="shared" si="0"/>
        <v>0.5</v>
      </c>
      <c r="H29" s="189"/>
      <c r="I29" s="76"/>
      <c r="J29" s="189"/>
      <c r="K29" s="76"/>
      <c r="L29" s="167"/>
    </row>
    <row r="30" spans="1:12" x14ac:dyDescent="0.25">
      <c r="A30" s="22">
        <v>26</v>
      </c>
      <c r="B30" s="182" t="s">
        <v>479</v>
      </c>
      <c r="C30" s="188">
        <v>0.4</v>
      </c>
      <c r="D30" s="171"/>
      <c r="E30" s="171"/>
      <c r="F30" s="170"/>
      <c r="G30" s="164">
        <f t="shared" si="0"/>
        <v>0.4</v>
      </c>
      <c r="H30" s="189"/>
      <c r="I30" s="76"/>
      <c r="J30" s="189"/>
      <c r="K30" s="76"/>
      <c r="L30" s="167"/>
    </row>
    <row r="31" spans="1:12" x14ac:dyDescent="0.25">
      <c r="A31" s="22">
        <v>27</v>
      </c>
      <c r="B31" s="182" t="s">
        <v>389</v>
      </c>
      <c r="C31" s="188">
        <v>1</v>
      </c>
      <c r="D31" s="171"/>
      <c r="E31" s="171"/>
      <c r="F31" s="170"/>
      <c r="G31" s="164">
        <f t="shared" si="0"/>
        <v>1</v>
      </c>
      <c r="H31" s="189"/>
      <c r="I31" s="76"/>
      <c r="J31" s="189"/>
      <c r="K31" s="76"/>
      <c r="L31" s="167"/>
    </row>
    <row r="32" spans="1:12" x14ac:dyDescent="0.25">
      <c r="A32" s="22">
        <v>28</v>
      </c>
      <c r="B32" s="182" t="s">
        <v>478</v>
      </c>
      <c r="C32" s="188">
        <v>1</v>
      </c>
      <c r="D32" s="171"/>
      <c r="E32" s="171"/>
      <c r="F32" s="170"/>
      <c r="G32" s="164">
        <f t="shared" si="0"/>
        <v>1</v>
      </c>
      <c r="H32" s="192"/>
      <c r="I32" s="76"/>
      <c r="J32" s="189"/>
      <c r="K32" s="76"/>
      <c r="L32" s="167"/>
    </row>
    <row r="33" spans="1:12" x14ac:dyDescent="0.25">
      <c r="A33" s="22">
        <v>29</v>
      </c>
      <c r="B33" s="182" t="s">
        <v>477</v>
      </c>
      <c r="C33" s="188">
        <v>2</v>
      </c>
      <c r="D33" s="171"/>
      <c r="E33" s="171"/>
      <c r="F33" s="170"/>
      <c r="G33" s="164">
        <f t="shared" si="0"/>
        <v>2</v>
      </c>
      <c r="H33" s="192"/>
      <c r="I33" s="76"/>
      <c r="J33" s="189"/>
      <c r="K33" s="76"/>
      <c r="L33" s="167"/>
    </row>
    <row r="34" spans="1:12" x14ac:dyDescent="0.25">
      <c r="A34" s="22">
        <v>30</v>
      </c>
      <c r="B34" s="182" t="s">
        <v>476</v>
      </c>
      <c r="C34" s="188">
        <v>2</v>
      </c>
      <c r="D34" s="171"/>
      <c r="E34" s="171"/>
      <c r="F34" s="170"/>
      <c r="G34" s="164">
        <f t="shared" si="0"/>
        <v>2</v>
      </c>
      <c r="H34" s="192"/>
      <c r="I34" s="76"/>
      <c r="J34" s="189"/>
      <c r="K34" s="76"/>
      <c r="L34" s="167"/>
    </row>
    <row r="35" spans="1:12" x14ac:dyDescent="0.25">
      <c r="A35" s="22">
        <v>31</v>
      </c>
      <c r="B35" s="182" t="s">
        <v>475</v>
      </c>
      <c r="C35" s="188">
        <v>1</v>
      </c>
      <c r="D35" s="171"/>
      <c r="E35" s="171"/>
      <c r="F35" s="170"/>
      <c r="G35" s="164">
        <f t="shared" si="0"/>
        <v>1</v>
      </c>
      <c r="H35" s="192"/>
      <c r="I35" s="76"/>
      <c r="J35" s="189"/>
      <c r="K35" s="76"/>
      <c r="L35" s="167"/>
    </row>
    <row r="36" spans="1:12" x14ac:dyDescent="0.25">
      <c r="A36" s="22">
        <v>32</v>
      </c>
      <c r="B36" s="182" t="s">
        <v>474</v>
      </c>
      <c r="C36" s="188">
        <v>2</v>
      </c>
      <c r="D36" s="171"/>
      <c r="E36" s="171"/>
      <c r="F36" s="170"/>
      <c r="G36" s="164">
        <f t="shared" si="0"/>
        <v>2</v>
      </c>
      <c r="H36" s="192"/>
      <c r="I36" s="76"/>
      <c r="J36" s="189"/>
      <c r="K36" s="76"/>
      <c r="L36" s="167"/>
    </row>
    <row r="37" spans="1:12" x14ac:dyDescent="0.25">
      <c r="A37" s="22">
        <v>33</v>
      </c>
      <c r="B37" s="182" t="s">
        <v>473</v>
      </c>
      <c r="C37" s="188">
        <v>2</v>
      </c>
      <c r="D37" s="171"/>
      <c r="E37" s="171"/>
      <c r="F37" s="170"/>
      <c r="G37" s="164">
        <f t="shared" ref="G37:G68" si="1">C37</f>
        <v>2</v>
      </c>
      <c r="H37" s="192"/>
      <c r="I37" s="76"/>
      <c r="J37" s="189"/>
      <c r="K37" s="76"/>
      <c r="L37" s="167"/>
    </row>
    <row r="38" spans="1:12" x14ac:dyDescent="0.25">
      <c r="A38" s="22">
        <v>34</v>
      </c>
      <c r="B38" s="182" t="s">
        <v>472</v>
      </c>
      <c r="C38" s="188">
        <v>0.2</v>
      </c>
      <c r="D38" s="171"/>
      <c r="E38" s="171"/>
      <c r="F38" s="170"/>
      <c r="G38" s="164">
        <f t="shared" si="1"/>
        <v>0.2</v>
      </c>
      <c r="H38" s="192"/>
      <c r="I38" s="76"/>
      <c r="J38" s="189"/>
      <c r="K38" s="76"/>
      <c r="L38" s="167"/>
    </row>
    <row r="39" spans="1:12" x14ac:dyDescent="0.25">
      <c r="A39" s="22">
        <v>35</v>
      </c>
      <c r="B39" s="182" t="s">
        <v>471</v>
      </c>
      <c r="C39" s="188">
        <v>0.5</v>
      </c>
      <c r="D39" s="171"/>
      <c r="E39" s="171"/>
      <c r="F39" s="170"/>
      <c r="G39" s="164">
        <f t="shared" si="1"/>
        <v>0.5</v>
      </c>
      <c r="H39" s="169"/>
      <c r="I39" s="76"/>
      <c r="J39" s="170"/>
      <c r="K39" s="66"/>
      <c r="L39" s="167"/>
    </row>
    <row r="40" spans="1:12" x14ac:dyDescent="0.25">
      <c r="A40" s="22">
        <v>36</v>
      </c>
      <c r="B40" s="182" t="s">
        <v>470</v>
      </c>
      <c r="C40" s="188">
        <v>0.5</v>
      </c>
      <c r="D40" s="171"/>
      <c r="E40" s="171"/>
      <c r="F40" s="170"/>
      <c r="G40" s="164">
        <f t="shared" si="1"/>
        <v>0.5</v>
      </c>
      <c r="H40" s="169"/>
      <c r="I40" s="76"/>
      <c r="J40" s="170"/>
      <c r="K40" s="66"/>
      <c r="L40" s="167"/>
    </row>
    <row r="41" spans="1:12" x14ac:dyDescent="0.25">
      <c r="A41" s="22">
        <v>37</v>
      </c>
      <c r="B41" s="182" t="s">
        <v>469</v>
      </c>
      <c r="C41" s="188">
        <v>0.7</v>
      </c>
      <c r="D41" s="171"/>
      <c r="E41" s="171"/>
      <c r="F41" s="170"/>
      <c r="G41" s="164">
        <f t="shared" si="1"/>
        <v>0.7</v>
      </c>
      <c r="H41" s="169"/>
      <c r="I41" s="191"/>
      <c r="J41" s="170"/>
      <c r="K41" s="66"/>
      <c r="L41" s="167"/>
    </row>
    <row r="42" spans="1:12" x14ac:dyDescent="0.25">
      <c r="A42" s="22">
        <v>38</v>
      </c>
      <c r="B42" s="182" t="s">
        <v>468</v>
      </c>
      <c r="C42" s="188">
        <v>0.5</v>
      </c>
      <c r="D42" s="171"/>
      <c r="E42" s="171"/>
      <c r="F42" s="170"/>
      <c r="G42" s="164">
        <f t="shared" si="1"/>
        <v>0.5</v>
      </c>
      <c r="H42" s="169"/>
      <c r="I42" s="191"/>
      <c r="J42" s="170"/>
      <c r="K42" s="171"/>
      <c r="L42" s="167"/>
    </row>
    <row r="43" spans="1:12" x14ac:dyDescent="0.25">
      <c r="A43" s="22">
        <v>39</v>
      </c>
      <c r="B43" s="182" t="s">
        <v>428</v>
      </c>
      <c r="C43" s="188">
        <v>1.4</v>
      </c>
      <c r="D43" s="171"/>
      <c r="E43" s="171"/>
      <c r="F43" s="170"/>
      <c r="G43" s="164">
        <f t="shared" si="1"/>
        <v>1.4</v>
      </c>
      <c r="H43" s="169"/>
      <c r="I43" s="191"/>
      <c r="J43" s="170"/>
      <c r="K43" s="171"/>
      <c r="L43" s="167"/>
    </row>
    <row r="44" spans="1:12" x14ac:dyDescent="0.25">
      <c r="A44" s="22">
        <v>40</v>
      </c>
      <c r="B44" s="175" t="s">
        <v>406</v>
      </c>
      <c r="C44" s="188">
        <v>1</v>
      </c>
      <c r="D44" s="171"/>
      <c r="E44" s="171"/>
      <c r="F44" s="170"/>
      <c r="G44" s="164">
        <f t="shared" si="1"/>
        <v>1</v>
      </c>
      <c r="H44" s="169"/>
      <c r="I44" s="191"/>
      <c r="J44" s="189"/>
      <c r="K44" s="76"/>
      <c r="L44" s="167"/>
    </row>
    <row r="45" spans="1:12" x14ac:dyDescent="0.25">
      <c r="A45" s="22">
        <v>41</v>
      </c>
      <c r="B45" s="175" t="s">
        <v>467</v>
      </c>
      <c r="C45" s="188">
        <v>3</v>
      </c>
      <c r="D45" s="171"/>
      <c r="E45" s="171"/>
      <c r="F45" s="170"/>
      <c r="G45" s="164">
        <f t="shared" si="1"/>
        <v>3</v>
      </c>
      <c r="H45" s="169"/>
      <c r="I45" s="190"/>
      <c r="J45" s="189"/>
      <c r="K45" s="76"/>
      <c r="L45" s="167"/>
    </row>
    <row r="46" spans="1:12" x14ac:dyDescent="0.25">
      <c r="A46" s="22">
        <v>42</v>
      </c>
      <c r="B46" s="175" t="s">
        <v>466</v>
      </c>
      <c r="C46" s="188">
        <v>1</v>
      </c>
      <c r="D46" s="171"/>
      <c r="E46" s="171"/>
      <c r="F46" s="170"/>
      <c r="G46" s="164">
        <f t="shared" si="1"/>
        <v>1</v>
      </c>
      <c r="H46" s="169"/>
      <c r="I46" s="180"/>
      <c r="J46" s="168"/>
      <c r="K46" s="76"/>
      <c r="L46" s="167"/>
    </row>
    <row r="47" spans="1:12" x14ac:dyDescent="0.25">
      <c r="A47" s="22">
        <v>43</v>
      </c>
      <c r="B47" s="175" t="s">
        <v>465</v>
      </c>
      <c r="C47" s="188">
        <v>3</v>
      </c>
      <c r="D47" s="171"/>
      <c r="E47" s="171"/>
      <c r="F47" s="170"/>
      <c r="G47" s="164">
        <f t="shared" si="1"/>
        <v>3</v>
      </c>
      <c r="H47" s="169"/>
      <c r="I47" s="180"/>
      <c r="J47" s="189"/>
      <c r="K47" s="76"/>
      <c r="L47" s="167"/>
    </row>
    <row r="48" spans="1:12" x14ac:dyDescent="0.25">
      <c r="A48" s="22">
        <v>44</v>
      </c>
      <c r="B48" s="175" t="s">
        <v>464</v>
      </c>
      <c r="C48" s="174">
        <v>1.5</v>
      </c>
      <c r="D48" s="171"/>
      <c r="E48" s="171"/>
      <c r="F48" s="170"/>
      <c r="G48" s="164">
        <f t="shared" si="1"/>
        <v>1.5</v>
      </c>
      <c r="H48" s="169"/>
      <c r="I48" s="180"/>
      <c r="J48" s="168"/>
      <c r="K48" s="76"/>
      <c r="L48" s="167"/>
    </row>
    <row r="49" spans="1:12" x14ac:dyDescent="0.25">
      <c r="A49" s="22">
        <v>45</v>
      </c>
      <c r="B49" s="175" t="s">
        <v>463</v>
      </c>
      <c r="C49" s="188">
        <v>2.75</v>
      </c>
      <c r="D49" s="171"/>
      <c r="E49" s="171"/>
      <c r="F49" s="170"/>
      <c r="G49" s="164">
        <f t="shared" si="1"/>
        <v>2.75</v>
      </c>
      <c r="H49" s="169"/>
      <c r="I49" s="180"/>
      <c r="J49" s="189"/>
      <c r="K49" s="76"/>
      <c r="L49" s="167"/>
    </row>
    <row r="50" spans="1:12" x14ac:dyDescent="0.25">
      <c r="A50" s="22">
        <v>46</v>
      </c>
      <c r="B50" s="175" t="s">
        <v>382</v>
      </c>
      <c r="C50" s="188">
        <v>2</v>
      </c>
      <c r="D50" s="171"/>
      <c r="E50" s="171"/>
      <c r="F50" s="170"/>
      <c r="G50" s="164">
        <f t="shared" si="1"/>
        <v>2</v>
      </c>
      <c r="H50" s="169"/>
      <c r="I50" s="180"/>
      <c r="J50" s="168"/>
      <c r="K50" s="76"/>
      <c r="L50" s="167"/>
    </row>
    <row r="51" spans="1:12" x14ac:dyDescent="0.25">
      <c r="A51" s="22">
        <v>47</v>
      </c>
      <c r="B51" s="175" t="s">
        <v>462</v>
      </c>
      <c r="C51" s="188">
        <v>1.3685</v>
      </c>
      <c r="D51" s="171"/>
      <c r="E51" s="171"/>
      <c r="F51" s="170"/>
      <c r="G51" s="164">
        <f t="shared" si="1"/>
        <v>1.3685</v>
      </c>
      <c r="H51" s="169"/>
      <c r="I51" s="180"/>
      <c r="J51" s="168"/>
      <c r="K51" s="76"/>
      <c r="L51" s="167"/>
    </row>
    <row r="52" spans="1:12" x14ac:dyDescent="0.25">
      <c r="A52" s="22">
        <v>48</v>
      </c>
      <c r="B52" s="175" t="s">
        <v>387</v>
      </c>
      <c r="C52" s="188">
        <v>1</v>
      </c>
      <c r="D52" s="171"/>
      <c r="E52" s="171"/>
      <c r="F52" s="170"/>
      <c r="G52" s="164">
        <f t="shared" si="1"/>
        <v>1</v>
      </c>
      <c r="H52" s="169"/>
      <c r="I52" s="180"/>
      <c r="J52" s="189"/>
      <c r="K52" s="76"/>
      <c r="L52" s="167"/>
    </row>
    <row r="53" spans="1:12" x14ac:dyDescent="0.25">
      <c r="A53" s="22">
        <v>49</v>
      </c>
      <c r="B53" s="175" t="s">
        <v>461</v>
      </c>
      <c r="C53" s="188">
        <v>2.8</v>
      </c>
      <c r="D53" s="171"/>
      <c r="E53" s="171"/>
      <c r="F53" s="170"/>
      <c r="G53" s="164">
        <f t="shared" si="1"/>
        <v>2.8</v>
      </c>
      <c r="H53" s="169"/>
      <c r="I53" s="180"/>
      <c r="J53" s="168"/>
      <c r="K53" s="76"/>
      <c r="L53" s="167"/>
    </row>
    <row r="54" spans="1:12" x14ac:dyDescent="0.25">
      <c r="A54" s="22">
        <v>50</v>
      </c>
      <c r="B54" s="175" t="s">
        <v>460</v>
      </c>
      <c r="C54" s="174">
        <v>0.5</v>
      </c>
      <c r="D54" s="171"/>
      <c r="E54" s="171"/>
      <c r="F54" s="170"/>
      <c r="G54" s="164">
        <f t="shared" si="1"/>
        <v>0.5</v>
      </c>
      <c r="H54" s="169"/>
      <c r="I54" s="180"/>
      <c r="J54" s="168"/>
      <c r="K54" s="76"/>
      <c r="L54" s="167"/>
    </row>
    <row r="55" spans="1:12" x14ac:dyDescent="0.25">
      <c r="A55" s="22">
        <v>51</v>
      </c>
      <c r="B55" s="175" t="s">
        <v>459</v>
      </c>
      <c r="C55" s="174">
        <v>1</v>
      </c>
      <c r="D55" s="171"/>
      <c r="E55" s="171"/>
      <c r="F55" s="170"/>
      <c r="G55" s="164">
        <f t="shared" si="1"/>
        <v>1</v>
      </c>
      <c r="H55" s="169"/>
      <c r="I55" s="180"/>
      <c r="J55" s="168"/>
      <c r="K55" s="76"/>
      <c r="L55" s="167"/>
    </row>
    <row r="56" spans="1:12" x14ac:dyDescent="0.25">
      <c r="A56" s="22">
        <v>52</v>
      </c>
      <c r="B56" s="175" t="s">
        <v>458</v>
      </c>
      <c r="C56" s="174">
        <v>1</v>
      </c>
      <c r="D56" s="171"/>
      <c r="E56" s="171"/>
      <c r="F56" s="170"/>
      <c r="G56" s="164">
        <f t="shared" si="1"/>
        <v>1</v>
      </c>
      <c r="H56" s="169"/>
      <c r="I56" s="180"/>
      <c r="J56" s="168"/>
      <c r="K56" s="76"/>
      <c r="L56" s="167"/>
    </row>
    <row r="57" spans="1:12" x14ac:dyDescent="0.25">
      <c r="A57" s="22">
        <v>53</v>
      </c>
      <c r="B57" s="175" t="s">
        <v>457</v>
      </c>
      <c r="C57" s="174">
        <v>1</v>
      </c>
      <c r="D57" s="171"/>
      <c r="E57" s="171"/>
      <c r="F57" s="170"/>
      <c r="G57" s="164">
        <f t="shared" si="1"/>
        <v>1</v>
      </c>
      <c r="H57" s="169"/>
      <c r="I57" s="180"/>
      <c r="J57" s="168"/>
      <c r="K57" s="76"/>
      <c r="L57" s="167"/>
    </row>
    <row r="58" spans="1:12" x14ac:dyDescent="0.25">
      <c r="A58" s="22">
        <v>54</v>
      </c>
      <c r="B58" s="175" t="s">
        <v>456</v>
      </c>
      <c r="C58" s="174">
        <v>0.75</v>
      </c>
      <c r="D58" s="171"/>
      <c r="E58" s="171"/>
      <c r="F58" s="170"/>
      <c r="G58" s="164">
        <f t="shared" si="1"/>
        <v>0.75</v>
      </c>
      <c r="H58" s="169"/>
      <c r="I58" s="180"/>
      <c r="J58" s="168"/>
      <c r="K58" s="76"/>
      <c r="L58" s="167"/>
    </row>
    <row r="59" spans="1:12" x14ac:dyDescent="0.25">
      <c r="A59" s="22">
        <v>55</v>
      </c>
      <c r="B59" s="175" t="s">
        <v>455</v>
      </c>
      <c r="C59" s="174">
        <v>1</v>
      </c>
      <c r="D59" s="171"/>
      <c r="E59" s="171"/>
      <c r="F59" s="170"/>
      <c r="G59" s="164">
        <f t="shared" si="1"/>
        <v>1</v>
      </c>
      <c r="H59" s="169"/>
      <c r="I59" s="180"/>
      <c r="J59" s="168"/>
      <c r="K59" s="76"/>
      <c r="L59" s="167"/>
    </row>
    <row r="60" spans="1:12" x14ac:dyDescent="0.25">
      <c r="A60" s="22">
        <v>56</v>
      </c>
      <c r="B60" s="175" t="s">
        <v>454</v>
      </c>
      <c r="C60" s="174">
        <v>0.45</v>
      </c>
      <c r="D60" s="171"/>
      <c r="E60" s="171"/>
      <c r="F60" s="187"/>
      <c r="G60" s="164">
        <f t="shared" si="1"/>
        <v>0.45</v>
      </c>
      <c r="H60" s="169"/>
      <c r="I60" s="180"/>
      <c r="J60" s="168"/>
      <c r="K60" s="76"/>
      <c r="L60" s="167"/>
    </row>
    <row r="61" spans="1:12" x14ac:dyDescent="0.25">
      <c r="A61" s="22">
        <v>57</v>
      </c>
      <c r="B61" s="175" t="s">
        <v>453</v>
      </c>
      <c r="C61" s="174">
        <v>0.5</v>
      </c>
      <c r="D61" s="171"/>
      <c r="E61" s="171"/>
      <c r="F61" s="187"/>
      <c r="G61" s="164">
        <f t="shared" si="1"/>
        <v>0.5</v>
      </c>
      <c r="H61" s="169"/>
      <c r="I61" s="180"/>
      <c r="J61" s="168"/>
      <c r="K61" s="76"/>
      <c r="L61" s="167"/>
    </row>
    <row r="62" spans="1:12" x14ac:dyDescent="0.25">
      <c r="A62" s="22">
        <v>58</v>
      </c>
      <c r="B62" s="175" t="s">
        <v>452</v>
      </c>
      <c r="C62" s="174">
        <v>0.5</v>
      </c>
      <c r="D62" s="76"/>
      <c r="E62" s="76"/>
      <c r="F62" s="170"/>
      <c r="G62" s="164">
        <f t="shared" si="1"/>
        <v>0.5</v>
      </c>
      <c r="H62" s="169"/>
      <c r="I62" s="180"/>
      <c r="J62" s="168"/>
      <c r="K62" s="76"/>
      <c r="L62" s="167"/>
    </row>
    <row r="63" spans="1:12" x14ac:dyDescent="0.25">
      <c r="A63" s="22">
        <v>59</v>
      </c>
      <c r="B63" s="175" t="s">
        <v>451</v>
      </c>
      <c r="C63" s="174">
        <v>3</v>
      </c>
      <c r="D63" s="76"/>
      <c r="E63" s="76"/>
      <c r="F63" s="170"/>
      <c r="G63" s="164">
        <f t="shared" si="1"/>
        <v>3</v>
      </c>
      <c r="H63" s="169"/>
      <c r="I63" s="180"/>
      <c r="J63" s="168"/>
      <c r="K63" s="76"/>
      <c r="L63" s="167"/>
    </row>
    <row r="64" spans="1:12" x14ac:dyDescent="0.25">
      <c r="A64" s="22">
        <v>60</v>
      </c>
      <c r="B64" s="175" t="s">
        <v>450</v>
      </c>
      <c r="C64" s="174">
        <v>0.5</v>
      </c>
      <c r="D64" s="76"/>
      <c r="E64" s="76"/>
      <c r="F64" s="170"/>
      <c r="G64" s="164">
        <f t="shared" si="1"/>
        <v>0.5</v>
      </c>
      <c r="H64" s="169"/>
      <c r="I64" s="180"/>
      <c r="J64" s="168"/>
      <c r="K64" s="76"/>
      <c r="L64" s="167"/>
    </row>
    <row r="65" spans="1:12" x14ac:dyDescent="0.25">
      <c r="A65" s="22">
        <v>61</v>
      </c>
      <c r="B65" s="175" t="s">
        <v>449</v>
      </c>
      <c r="C65" s="174">
        <v>1</v>
      </c>
      <c r="D65" s="76"/>
      <c r="E65" s="76"/>
      <c r="F65" s="170"/>
      <c r="G65" s="164">
        <f t="shared" si="1"/>
        <v>1</v>
      </c>
      <c r="H65" s="169"/>
      <c r="I65" s="180"/>
      <c r="J65" s="168"/>
      <c r="K65" s="76"/>
      <c r="L65" s="167"/>
    </row>
    <row r="66" spans="1:12" x14ac:dyDescent="0.25">
      <c r="A66" s="22">
        <v>62</v>
      </c>
      <c r="B66" s="175" t="s">
        <v>448</v>
      </c>
      <c r="C66" s="174">
        <v>1.4</v>
      </c>
      <c r="D66" s="76"/>
      <c r="E66" s="76"/>
      <c r="F66" s="170"/>
      <c r="G66" s="164">
        <f t="shared" si="1"/>
        <v>1.4</v>
      </c>
      <c r="H66" s="169"/>
      <c r="I66" s="180"/>
      <c r="J66" s="168"/>
      <c r="K66" s="76"/>
      <c r="L66" s="167"/>
    </row>
    <row r="67" spans="1:12" x14ac:dyDescent="0.25">
      <c r="A67" s="22">
        <v>63</v>
      </c>
      <c r="B67" s="175" t="s">
        <v>447</v>
      </c>
      <c r="C67" s="174">
        <v>0.7</v>
      </c>
      <c r="D67" s="76"/>
      <c r="E67" s="76"/>
      <c r="F67" s="170"/>
      <c r="G67" s="164">
        <f t="shared" si="1"/>
        <v>0.7</v>
      </c>
      <c r="H67" s="169"/>
      <c r="I67" s="180"/>
      <c r="J67" s="168"/>
      <c r="K67" s="76"/>
      <c r="L67" s="167"/>
    </row>
    <row r="68" spans="1:12" x14ac:dyDescent="0.25">
      <c r="A68" s="22">
        <v>64</v>
      </c>
      <c r="B68" s="175" t="s">
        <v>446</v>
      </c>
      <c r="C68" s="174">
        <v>0.5</v>
      </c>
      <c r="D68" s="76"/>
      <c r="E68" s="76"/>
      <c r="F68" s="170"/>
      <c r="G68" s="164">
        <f t="shared" si="1"/>
        <v>0.5</v>
      </c>
      <c r="H68" s="169"/>
      <c r="I68" s="180"/>
      <c r="J68" s="168"/>
      <c r="K68" s="76"/>
      <c r="L68" s="167"/>
    </row>
    <row r="69" spans="1:12" x14ac:dyDescent="0.25">
      <c r="A69" s="22">
        <v>65</v>
      </c>
      <c r="B69" s="175" t="s">
        <v>445</v>
      </c>
      <c r="C69" s="174">
        <v>0.6</v>
      </c>
      <c r="D69" s="76"/>
      <c r="E69" s="76"/>
      <c r="F69" s="170"/>
      <c r="G69" s="164">
        <f t="shared" ref="G69:G100" si="2">C69</f>
        <v>0.6</v>
      </c>
      <c r="H69" s="169"/>
      <c r="I69" s="180"/>
      <c r="J69" s="168"/>
      <c r="K69" s="76"/>
      <c r="L69" s="167"/>
    </row>
    <row r="70" spans="1:12" x14ac:dyDescent="0.25">
      <c r="A70" s="22">
        <v>66</v>
      </c>
      <c r="B70" s="175" t="s">
        <v>444</v>
      </c>
      <c r="C70" s="174">
        <v>0.5</v>
      </c>
      <c r="D70" s="76"/>
      <c r="E70" s="76"/>
      <c r="F70" s="170"/>
      <c r="G70" s="164">
        <f t="shared" si="2"/>
        <v>0.5</v>
      </c>
      <c r="H70" s="169"/>
      <c r="I70" s="180"/>
      <c r="J70" s="168"/>
      <c r="K70" s="76"/>
      <c r="L70" s="167"/>
    </row>
    <row r="71" spans="1:12" x14ac:dyDescent="0.25">
      <c r="A71" s="22">
        <v>67</v>
      </c>
      <c r="B71" s="186" t="s">
        <v>443</v>
      </c>
      <c r="C71" s="185">
        <v>0.5</v>
      </c>
      <c r="D71" s="76"/>
      <c r="E71" s="76"/>
      <c r="F71" s="170"/>
      <c r="G71" s="164">
        <f t="shared" si="2"/>
        <v>0.5</v>
      </c>
      <c r="H71" s="169"/>
      <c r="I71" s="180"/>
      <c r="J71" s="168"/>
      <c r="K71" s="76"/>
      <c r="L71" s="167"/>
    </row>
    <row r="72" spans="1:12" x14ac:dyDescent="0.25">
      <c r="A72" s="22">
        <v>68</v>
      </c>
      <c r="B72" s="175" t="s">
        <v>442</v>
      </c>
      <c r="C72" s="174">
        <v>0.5</v>
      </c>
      <c r="D72" s="76"/>
      <c r="E72" s="76"/>
      <c r="F72" s="170"/>
      <c r="G72" s="164">
        <f t="shared" si="2"/>
        <v>0.5</v>
      </c>
      <c r="H72" s="169"/>
      <c r="I72" s="180"/>
      <c r="J72" s="168"/>
      <c r="K72" s="76"/>
      <c r="L72" s="167"/>
    </row>
    <row r="73" spans="1:12" x14ac:dyDescent="0.25">
      <c r="A73" s="22">
        <v>69</v>
      </c>
      <c r="B73" s="175" t="s">
        <v>441</v>
      </c>
      <c r="C73" s="174">
        <v>1</v>
      </c>
      <c r="D73" s="76"/>
      <c r="E73" s="76"/>
      <c r="F73" s="170"/>
      <c r="G73" s="164">
        <f t="shared" si="2"/>
        <v>1</v>
      </c>
      <c r="H73" s="169"/>
      <c r="I73" s="180"/>
      <c r="J73" s="168"/>
      <c r="K73" s="76"/>
      <c r="L73" s="167"/>
    </row>
    <row r="74" spans="1:12" x14ac:dyDescent="0.25">
      <c r="A74" s="22">
        <v>70</v>
      </c>
      <c r="B74" s="175" t="s">
        <v>440</v>
      </c>
      <c r="C74" s="174">
        <v>1</v>
      </c>
      <c r="D74" s="76"/>
      <c r="E74" s="76"/>
      <c r="F74" s="170"/>
      <c r="G74" s="164">
        <f t="shared" si="2"/>
        <v>1</v>
      </c>
      <c r="H74" s="169"/>
      <c r="I74" s="180"/>
      <c r="J74" s="168"/>
      <c r="K74" s="76"/>
      <c r="L74" s="167"/>
    </row>
    <row r="75" spans="1:12" x14ac:dyDescent="0.25">
      <c r="A75" s="22">
        <v>71</v>
      </c>
      <c r="B75" s="175" t="s">
        <v>439</v>
      </c>
      <c r="C75" s="174">
        <v>1.5</v>
      </c>
      <c r="D75" s="76"/>
      <c r="E75" s="76"/>
      <c r="F75" s="170"/>
      <c r="G75" s="164">
        <f t="shared" si="2"/>
        <v>1.5</v>
      </c>
      <c r="H75" s="169"/>
      <c r="I75" s="180"/>
      <c r="J75" s="168"/>
      <c r="K75" s="76"/>
      <c r="L75" s="167"/>
    </row>
    <row r="76" spans="1:12" x14ac:dyDescent="0.25">
      <c r="A76" s="22">
        <v>72</v>
      </c>
      <c r="B76" s="175" t="s">
        <v>438</v>
      </c>
      <c r="C76" s="174">
        <v>1</v>
      </c>
      <c r="D76" s="76"/>
      <c r="E76" s="76"/>
      <c r="F76" s="170"/>
      <c r="G76" s="164">
        <f t="shared" si="2"/>
        <v>1</v>
      </c>
      <c r="H76" s="169"/>
      <c r="I76" s="180"/>
      <c r="J76" s="168"/>
      <c r="K76" s="76"/>
      <c r="L76" s="167"/>
    </row>
    <row r="77" spans="1:12" x14ac:dyDescent="0.25">
      <c r="A77" s="22">
        <v>73</v>
      </c>
      <c r="B77" s="175" t="s">
        <v>437</v>
      </c>
      <c r="C77" s="174">
        <v>0.6</v>
      </c>
      <c r="D77" s="76"/>
      <c r="E77" s="76"/>
      <c r="F77" s="170"/>
      <c r="G77" s="164">
        <f t="shared" si="2"/>
        <v>0.6</v>
      </c>
      <c r="H77" s="169"/>
      <c r="I77" s="180"/>
      <c r="J77" s="168"/>
      <c r="K77" s="76"/>
      <c r="L77" s="167"/>
    </row>
    <row r="78" spans="1:12" x14ac:dyDescent="0.25">
      <c r="A78" s="22">
        <v>74</v>
      </c>
      <c r="B78" s="175" t="s">
        <v>436</v>
      </c>
      <c r="C78" s="174">
        <v>0.5</v>
      </c>
      <c r="D78" s="76"/>
      <c r="E78" s="76"/>
      <c r="F78" s="170"/>
      <c r="G78" s="164">
        <f t="shared" si="2"/>
        <v>0.5</v>
      </c>
      <c r="H78" s="169"/>
      <c r="I78" s="180"/>
      <c r="J78" s="168"/>
      <c r="K78" s="76"/>
      <c r="L78" s="167"/>
    </row>
    <row r="79" spans="1:12" x14ac:dyDescent="0.25">
      <c r="A79" s="22">
        <v>75</v>
      </c>
      <c r="B79" s="175" t="s">
        <v>388</v>
      </c>
      <c r="C79" s="174">
        <v>0.7</v>
      </c>
      <c r="D79" s="76"/>
      <c r="E79" s="76"/>
      <c r="F79" s="170"/>
      <c r="G79" s="164">
        <f t="shared" si="2"/>
        <v>0.7</v>
      </c>
      <c r="H79" s="169"/>
      <c r="I79" s="180"/>
      <c r="J79" s="168"/>
      <c r="K79" s="76"/>
      <c r="L79" s="167"/>
    </row>
    <row r="80" spans="1:12" x14ac:dyDescent="0.25">
      <c r="A80" s="22">
        <v>76</v>
      </c>
      <c r="B80" s="175" t="s">
        <v>435</v>
      </c>
      <c r="C80" s="174">
        <v>0.5</v>
      </c>
      <c r="D80" s="76"/>
      <c r="E80" s="76"/>
      <c r="F80" s="170"/>
      <c r="G80" s="164">
        <f t="shared" si="2"/>
        <v>0.5</v>
      </c>
      <c r="H80" s="169"/>
      <c r="I80" s="180"/>
      <c r="J80" s="168"/>
      <c r="K80" s="76"/>
      <c r="L80" s="167"/>
    </row>
    <row r="81" spans="1:12" x14ac:dyDescent="0.25">
      <c r="A81" s="22">
        <v>77</v>
      </c>
      <c r="B81" s="175" t="s">
        <v>434</v>
      </c>
      <c r="C81" s="174">
        <v>0.5</v>
      </c>
      <c r="D81" s="76"/>
      <c r="E81" s="76"/>
      <c r="F81" s="170"/>
      <c r="G81" s="164">
        <f t="shared" si="2"/>
        <v>0.5</v>
      </c>
      <c r="H81" s="169"/>
      <c r="I81" s="180"/>
      <c r="J81" s="168"/>
      <c r="K81" s="76"/>
      <c r="L81" s="167"/>
    </row>
    <row r="82" spans="1:12" x14ac:dyDescent="0.25">
      <c r="A82" s="22">
        <v>78</v>
      </c>
      <c r="B82" s="175" t="s">
        <v>433</v>
      </c>
      <c r="C82" s="174">
        <v>3</v>
      </c>
      <c r="D82" s="76"/>
      <c r="E82" s="76"/>
      <c r="F82" s="170"/>
      <c r="G82" s="164">
        <f t="shared" si="2"/>
        <v>3</v>
      </c>
      <c r="H82" s="169"/>
      <c r="I82" s="180"/>
      <c r="J82" s="168"/>
      <c r="K82" s="76"/>
      <c r="L82" s="167"/>
    </row>
    <row r="83" spans="1:12" x14ac:dyDescent="0.25">
      <c r="A83" s="22">
        <v>79</v>
      </c>
      <c r="B83" s="175" t="s">
        <v>433</v>
      </c>
      <c r="C83" s="174">
        <v>3</v>
      </c>
      <c r="D83" s="76"/>
      <c r="E83" s="76"/>
      <c r="F83" s="170"/>
      <c r="G83" s="164">
        <f t="shared" si="2"/>
        <v>3</v>
      </c>
      <c r="H83" s="169"/>
      <c r="I83" s="180"/>
      <c r="J83" s="168"/>
      <c r="K83" s="76"/>
      <c r="L83" s="167"/>
    </row>
    <row r="84" spans="1:12" x14ac:dyDescent="0.25">
      <c r="A84" s="22">
        <v>80</v>
      </c>
      <c r="B84" s="175" t="s">
        <v>432</v>
      </c>
      <c r="C84" s="174">
        <v>2</v>
      </c>
      <c r="D84" s="76"/>
      <c r="E84" s="76"/>
      <c r="F84" s="170"/>
      <c r="G84" s="164">
        <f t="shared" si="2"/>
        <v>2</v>
      </c>
      <c r="H84" s="169"/>
      <c r="I84" s="180"/>
      <c r="J84" s="168"/>
      <c r="K84" s="76"/>
      <c r="L84" s="167"/>
    </row>
    <row r="85" spans="1:12" x14ac:dyDescent="0.25">
      <c r="A85" s="22">
        <v>81</v>
      </c>
      <c r="B85" s="175" t="s">
        <v>431</v>
      </c>
      <c r="C85" s="174">
        <v>3</v>
      </c>
      <c r="D85" s="76"/>
      <c r="E85" s="76"/>
      <c r="F85" s="170"/>
      <c r="G85" s="164">
        <f t="shared" si="2"/>
        <v>3</v>
      </c>
      <c r="H85" s="169"/>
      <c r="I85" s="180"/>
      <c r="J85" s="168"/>
      <c r="K85" s="76"/>
      <c r="L85" s="167"/>
    </row>
    <row r="86" spans="1:12" x14ac:dyDescent="0.25">
      <c r="A86" s="22">
        <v>82</v>
      </c>
      <c r="B86" s="173" t="s">
        <v>398</v>
      </c>
      <c r="C86" s="172">
        <v>3</v>
      </c>
      <c r="D86" s="76"/>
      <c r="E86" s="76"/>
      <c r="F86" s="170"/>
      <c r="G86" s="164">
        <f t="shared" si="2"/>
        <v>3</v>
      </c>
      <c r="H86" s="169"/>
      <c r="I86" s="180"/>
      <c r="J86" s="168"/>
      <c r="K86" s="76"/>
      <c r="L86" s="167"/>
    </row>
    <row r="87" spans="1:12" x14ac:dyDescent="0.25">
      <c r="A87" s="22">
        <v>83</v>
      </c>
      <c r="B87" s="173" t="s">
        <v>430</v>
      </c>
      <c r="C87" s="172">
        <v>1</v>
      </c>
      <c r="D87" s="76"/>
      <c r="E87" s="76"/>
      <c r="F87" s="170"/>
      <c r="G87" s="164">
        <f t="shared" si="2"/>
        <v>1</v>
      </c>
      <c r="H87" s="169"/>
      <c r="I87" s="180"/>
      <c r="J87" s="168"/>
      <c r="K87" s="76"/>
      <c r="L87" s="167"/>
    </row>
    <row r="88" spans="1:12" x14ac:dyDescent="0.25">
      <c r="A88" s="22">
        <v>84</v>
      </c>
      <c r="B88" s="173" t="s">
        <v>429</v>
      </c>
      <c r="C88" s="172">
        <v>1</v>
      </c>
      <c r="D88" s="76"/>
      <c r="E88" s="76"/>
      <c r="F88" s="170"/>
      <c r="G88" s="164">
        <f t="shared" si="2"/>
        <v>1</v>
      </c>
      <c r="H88" s="169"/>
      <c r="I88" s="180"/>
      <c r="J88" s="168"/>
      <c r="K88" s="76"/>
      <c r="L88" s="167"/>
    </row>
    <row r="89" spans="1:12" x14ac:dyDescent="0.25">
      <c r="A89" s="22">
        <v>85</v>
      </c>
      <c r="B89" s="173" t="s">
        <v>428</v>
      </c>
      <c r="C89" s="172">
        <v>1</v>
      </c>
      <c r="D89" s="76"/>
      <c r="E89" s="76"/>
      <c r="F89" s="170"/>
      <c r="G89" s="164">
        <f t="shared" si="2"/>
        <v>1</v>
      </c>
      <c r="H89" s="169"/>
      <c r="I89" s="180"/>
      <c r="J89" s="168"/>
      <c r="K89" s="76"/>
      <c r="L89" s="167"/>
    </row>
    <row r="90" spans="1:12" x14ac:dyDescent="0.25">
      <c r="A90" s="22">
        <v>86</v>
      </c>
      <c r="B90" s="173" t="s">
        <v>427</v>
      </c>
      <c r="C90" s="172">
        <v>1.4</v>
      </c>
      <c r="D90" s="76"/>
      <c r="E90" s="76"/>
      <c r="F90" s="170"/>
      <c r="G90" s="164">
        <f t="shared" si="2"/>
        <v>1.4</v>
      </c>
      <c r="H90" s="169"/>
      <c r="I90" s="180"/>
      <c r="J90" s="168"/>
      <c r="K90" s="76"/>
      <c r="L90" s="167"/>
    </row>
    <row r="91" spans="1:12" x14ac:dyDescent="0.25">
      <c r="A91" s="22">
        <v>87</v>
      </c>
      <c r="B91" s="173" t="s">
        <v>426</v>
      </c>
      <c r="C91" s="172">
        <v>3</v>
      </c>
      <c r="D91" s="76"/>
      <c r="E91" s="76"/>
      <c r="F91" s="170"/>
      <c r="G91" s="164">
        <f t="shared" si="2"/>
        <v>3</v>
      </c>
      <c r="H91" s="169"/>
      <c r="I91" s="180"/>
      <c r="J91" s="168"/>
      <c r="K91" s="76"/>
      <c r="L91" s="167"/>
    </row>
    <row r="92" spans="1:12" x14ac:dyDescent="0.25">
      <c r="A92" s="22">
        <v>88</v>
      </c>
      <c r="B92" s="173" t="s">
        <v>389</v>
      </c>
      <c r="C92" s="172">
        <v>1</v>
      </c>
      <c r="D92" s="76"/>
      <c r="E92" s="76"/>
      <c r="F92" s="170"/>
      <c r="G92" s="164">
        <f t="shared" si="2"/>
        <v>1</v>
      </c>
      <c r="H92" s="169"/>
      <c r="I92" s="180"/>
      <c r="J92" s="168"/>
      <c r="K92" s="76"/>
      <c r="L92" s="167"/>
    </row>
    <row r="93" spans="1:12" x14ac:dyDescent="0.25">
      <c r="A93" s="22">
        <v>89</v>
      </c>
      <c r="B93" s="173" t="s">
        <v>425</v>
      </c>
      <c r="C93" s="172">
        <v>2</v>
      </c>
      <c r="D93" s="76"/>
      <c r="E93" s="76"/>
      <c r="F93" s="170"/>
      <c r="G93" s="164">
        <f t="shared" si="2"/>
        <v>2</v>
      </c>
      <c r="H93" s="169"/>
      <c r="I93" s="180"/>
      <c r="J93" s="168"/>
      <c r="K93" s="76"/>
      <c r="L93" s="167"/>
    </row>
    <row r="94" spans="1:12" x14ac:dyDescent="0.25">
      <c r="A94" s="22">
        <v>90</v>
      </c>
      <c r="B94" s="173" t="s">
        <v>424</v>
      </c>
      <c r="C94" s="172">
        <v>3</v>
      </c>
      <c r="D94" s="76"/>
      <c r="E94" s="76"/>
      <c r="F94" s="170"/>
      <c r="G94" s="164">
        <f t="shared" si="2"/>
        <v>3</v>
      </c>
      <c r="H94" s="169"/>
      <c r="I94" s="180"/>
      <c r="J94" s="168"/>
      <c r="K94" s="76"/>
      <c r="L94" s="167"/>
    </row>
    <row r="95" spans="1:12" x14ac:dyDescent="0.25">
      <c r="A95" s="22">
        <v>91</v>
      </c>
      <c r="B95" s="173" t="s">
        <v>423</v>
      </c>
      <c r="C95" s="172">
        <v>0.5</v>
      </c>
      <c r="D95" s="76"/>
      <c r="E95" s="76"/>
      <c r="F95" s="170"/>
      <c r="G95" s="164">
        <f t="shared" si="2"/>
        <v>0.5</v>
      </c>
      <c r="H95" s="169"/>
      <c r="I95" s="180"/>
      <c r="J95" s="168"/>
      <c r="K95" s="76"/>
      <c r="L95" s="167"/>
    </row>
    <row r="96" spans="1:12" x14ac:dyDescent="0.25">
      <c r="A96" s="22">
        <v>92</v>
      </c>
      <c r="B96" s="173" t="s">
        <v>422</v>
      </c>
      <c r="C96" s="172">
        <v>0.5</v>
      </c>
      <c r="D96" s="76"/>
      <c r="E96" s="76"/>
      <c r="F96" s="170"/>
      <c r="G96" s="164">
        <f t="shared" si="2"/>
        <v>0.5</v>
      </c>
      <c r="H96" s="169"/>
      <c r="I96" s="180"/>
      <c r="J96" s="168"/>
      <c r="K96" s="76"/>
      <c r="L96" s="167"/>
    </row>
    <row r="97" spans="1:12" x14ac:dyDescent="0.25">
      <c r="A97" s="22">
        <v>93</v>
      </c>
      <c r="B97" s="175" t="s">
        <v>421</v>
      </c>
      <c r="C97" s="172">
        <v>1.5</v>
      </c>
      <c r="D97" s="76"/>
      <c r="E97" s="76"/>
      <c r="F97" s="170"/>
      <c r="G97" s="164">
        <f t="shared" si="2"/>
        <v>1.5</v>
      </c>
      <c r="H97" s="169"/>
      <c r="I97" s="180"/>
      <c r="J97" s="168"/>
      <c r="K97" s="76"/>
      <c r="L97" s="167"/>
    </row>
    <row r="98" spans="1:12" x14ac:dyDescent="0.25">
      <c r="A98" s="22">
        <v>94</v>
      </c>
      <c r="B98" s="175" t="s">
        <v>420</v>
      </c>
      <c r="C98" s="172">
        <v>1</v>
      </c>
      <c r="D98" s="76"/>
      <c r="E98" s="76"/>
      <c r="F98" s="170"/>
      <c r="G98" s="164">
        <f t="shared" si="2"/>
        <v>1</v>
      </c>
      <c r="H98" s="169"/>
      <c r="I98" s="180"/>
      <c r="J98" s="168"/>
      <c r="K98" s="76"/>
      <c r="L98" s="167"/>
    </row>
    <row r="99" spans="1:12" x14ac:dyDescent="0.25">
      <c r="A99" s="22">
        <v>95</v>
      </c>
      <c r="B99" s="175" t="s">
        <v>384</v>
      </c>
      <c r="C99" s="172">
        <v>8</v>
      </c>
      <c r="D99" s="76"/>
      <c r="E99" s="76"/>
      <c r="F99" s="170"/>
      <c r="G99" s="164">
        <f t="shared" si="2"/>
        <v>8</v>
      </c>
      <c r="H99" s="169"/>
      <c r="I99" s="180"/>
      <c r="J99" s="168"/>
      <c r="K99" s="76"/>
      <c r="L99" s="167"/>
    </row>
    <row r="100" spans="1:12" x14ac:dyDescent="0.25">
      <c r="A100" s="22">
        <v>96</v>
      </c>
      <c r="B100" s="175" t="s">
        <v>419</v>
      </c>
      <c r="C100" s="174">
        <v>0.5</v>
      </c>
      <c r="D100" s="76"/>
      <c r="E100" s="76"/>
      <c r="F100" s="170"/>
      <c r="G100" s="164">
        <f t="shared" si="2"/>
        <v>0.5</v>
      </c>
      <c r="H100" s="169"/>
      <c r="I100" s="180"/>
      <c r="J100" s="168"/>
      <c r="K100" s="76"/>
      <c r="L100" s="167"/>
    </row>
    <row r="101" spans="1:12" x14ac:dyDescent="0.25">
      <c r="A101" s="22">
        <v>97</v>
      </c>
      <c r="B101" s="175" t="s">
        <v>418</v>
      </c>
      <c r="C101" s="174">
        <v>0.5</v>
      </c>
      <c r="D101" s="76"/>
      <c r="E101" s="76"/>
      <c r="F101" s="170"/>
      <c r="G101" s="164">
        <f t="shared" ref="G101:G132" si="3">C101</f>
        <v>0.5</v>
      </c>
      <c r="H101" s="169"/>
      <c r="I101" s="180"/>
      <c r="J101" s="168"/>
      <c r="K101" s="76"/>
      <c r="L101" s="167"/>
    </row>
    <row r="102" spans="1:12" x14ac:dyDescent="0.25">
      <c r="A102" s="22">
        <v>98</v>
      </c>
      <c r="B102" s="175" t="s">
        <v>382</v>
      </c>
      <c r="C102" s="174">
        <v>3</v>
      </c>
      <c r="D102" s="76"/>
      <c r="E102" s="76"/>
      <c r="F102" s="170"/>
      <c r="G102" s="164">
        <f t="shared" si="3"/>
        <v>3</v>
      </c>
      <c r="H102" s="169"/>
      <c r="I102" s="180"/>
      <c r="J102" s="168"/>
      <c r="K102" s="76"/>
      <c r="L102" s="167"/>
    </row>
    <row r="103" spans="1:12" x14ac:dyDescent="0.25">
      <c r="A103" s="22">
        <v>99</v>
      </c>
      <c r="B103" s="175" t="s">
        <v>417</v>
      </c>
      <c r="C103" s="174">
        <v>1</v>
      </c>
      <c r="D103" s="76"/>
      <c r="E103" s="76"/>
      <c r="F103" s="170"/>
      <c r="G103" s="164">
        <f t="shared" si="3"/>
        <v>1</v>
      </c>
      <c r="H103" s="169"/>
      <c r="I103" s="180"/>
      <c r="J103" s="168"/>
      <c r="K103" s="76"/>
      <c r="L103" s="167"/>
    </row>
    <row r="104" spans="1:12" x14ac:dyDescent="0.25">
      <c r="A104" s="22">
        <v>100</v>
      </c>
      <c r="B104" s="175" t="s">
        <v>416</v>
      </c>
      <c r="C104" s="174">
        <v>2</v>
      </c>
      <c r="D104" s="76"/>
      <c r="E104" s="76"/>
      <c r="F104" s="170"/>
      <c r="G104" s="164">
        <f t="shared" si="3"/>
        <v>2</v>
      </c>
      <c r="H104" s="169"/>
      <c r="I104" s="180"/>
      <c r="J104" s="168"/>
      <c r="K104" s="76"/>
      <c r="L104" s="167"/>
    </row>
    <row r="105" spans="1:12" x14ac:dyDescent="0.25">
      <c r="A105" s="22">
        <v>101</v>
      </c>
      <c r="B105" s="175" t="s">
        <v>415</v>
      </c>
      <c r="C105" s="174">
        <v>0.5</v>
      </c>
      <c r="D105" s="76"/>
      <c r="E105" s="76"/>
      <c r="F105" s="170"/>
      <c r="G105" s="164">
        <f t="shared" si="3"/>
        <v>0.5</v>
      </c>
      <c r="H105" s="169"/>
      <c r="I105" s="180"/>
      <c r="J105" s="168"/>
      <c r="K105" s="76"/>
      <c r="L105" s="167"/>
    </row>
    <row r="106" spans="1:12" x14ac:dyDescent="0.25">
      <c r="A106" s="22">
        <v>102</v>
      </c>
      <c r="B106" s="175" t="s">
        <v>414</v>
      </c>
      <c r="C106" s="174">
        <v>3</v>
      </c>
      <c r="D106" s="76"/>
      <c r="E106" s="76"/>
      <c r="F106" s="170"/>
      <c r="G106" s="164">
        <f t="shared" si="3"/>
        <v>3</v>
      </c>
      <c r="H106" s="169"/>
      <c r="I106" s="180"/>
      <c r="J106" s="168"/>
      <c r="K106" s="76"/>
      <c r="L106" s="167"/>
    </row>
    <row r="107" spans="1:12" x14ac:dyDescent="0.25">
      <c r="A107" s="22">
        <v>103</v>
      </c>
      <c r="B107" s="175" t="s">
        <v>413</v>
      </c>
      <c r="C107" s="174">
        <v>5</v>
      </c>
      <c r="D107" s="76"/>
      <c r="E107" s="76"/>
      <c r="F107" s="170"/>
      <c r="G107" s="164">
        <f t="shared" si="3"/>
        <v>5</v>
      </c>
      <c r="H107" s="169"/>
      <c r="I107" s="180"/>
      <c r="J107" s="168"/>
      <c r="K107" s="76"/>
      <c r="L107" s="167"/>
    </row>
    <row r="108" spans="1:12" x14ac:dyDescent="0.25">
      <c r="A108" s="22">
        <v>104</v>
      </c>
      <c r="B108" s="175" t="s">
        <v>413</v>
      </c>
      <c r="C108" s="174">
        <v>1.4</v>
      </c>
      <c r="D108" s="76"/>
      <c r="E108" s="76"/>
      <c r="F108" s="170"/>
      <c r="G108" s="164">
        <f t="shared" si="3"/>
        <v>1.4</v>
      </c>
      <c r="H108" s="169"/>
      <c r="I108" s="180"/>
      <c r="J108" s="168"/>
      <c r="K108" s="76"/>
      <c r="L108" s="167"/>
    </row>
    <row r="109" spans="1:12" x14ac:dyDescent="0.25">
      <c r="A109" s="22">
        <v>105</v>
      </c>
      <c r="B109" s="175" t="s">
        <v>412</v>
      </c>
      <c r="C109" s="174">
        <v>1</v>
      </c>
      <c r="D109" s="76"/>
      <c r="E109" s="76"/>
      <c r="F109" s="170"/>
      <c r="G109" s="164">
        <f t="shared" si="3"/>
        <v>1</v>
      </c>
      <c r="H109" s="169"/>
      <c r="I109" s="180"/>
      <c r="J109" s="168"/>
      <c r="K109" s="76"/>
      <c r="L109" s="167"/>
    </row>
    <row r="110" spans="1:12" x14ac:dyDescent="0.25">
      <c r="A110" s="22">
        <v>106</v>
      </c>
      <c r="B110" s="175" t="s">
        <v>411</v>
      </c>
      <c r="C110" s="174">
        <v>0.5</v>
      </c>
      <c r="D110" s="76"/>
      <c r="E110" s="76"/>
      <c r="F110" s="170"/>
      <c r="G110" s="164">
        <f t="shared" si="3"/>
        <v>0.5</v>
      </c>
      <c r="H110" s="184"/>
      <c r="I110" s="180"/>
      <c r="J110" s="168"/>
      <c r="K110" s="76"/>
      <c r="L110" s="167"/>
    </row>
    <row r="111" spans="1:12" x14ac:dyDescent="0.25">
      <c r="A111" s="22">
        <v>107</v>
      </c>
      <c r="B111" s="175" t="s">
        <v>410</v>
      </c>
      <c r="C111" s="174">
        <v>0.5</v>
      </c>
      <c r="D111" s="76"/>
      <c r="E111" s="76"/>
      <c r="F111" s="170"/>
      <c r="G111" s="164">
        <f t="shared" si="3"/>
        <v>0.5</v>
      </c>
      <c r="H111" s="169"/>
      <c r="I111" s="180"/>
      <c r="J111" s="168"/>
      <c r="K111" s="76"/>
      <c r="L111" s="167"/>
    </row>
    <row r="112" spans="1:12" x14ac:dyDescent="0.25">
      <c r="A112" s="22">
        <v>108</v>
      </c>
      <c r="B112" s="175" t="s">
        <v>409</v>
      </c>
      <c r="C112" s="174">
        <v>0.5</v>
      </c>
      <c r="D112" s="76"/>
      <c r="E112" s="76"/>
      <c r="F112" s="170"/>
      <c r="G112" s="164">
        <f t="shared" si="3"/>
        <v>0.5</v>
      </c>
      <c r="H112" s="169"/>
      <c r="I112" s="180"/>
      <c r="J112" s="168"/>
      <c r="K112" s="76"/>
      <c r="L112" s="167"/>
    </row>
    <row r="113" spans="1:12" x14ac:dyDescent="0.25">
      <c r="A113" s="22">
        <v>109</v>
      </c>
      <c r="B113" s="175" t="s">
        <v>408</v>
      </c>
      <c r="C113" s="174">
        <v>1</v>
      </c>
      <c r="D113" s="76"/>
      <c r="E113" s="76"/>
      <c r="F113" s="170"/>
      <c r="G113" s="164">
        <f t="shared" si="3"/>
        <v>1</v>
      </c>
      <c r="H113" s="169"/>
      <c r="I113" s="180"/>
      <c r="J113" s="168"/>
      <c r="K113" s="76"/>
      <c r="L113" s="167"/>
    </row>
    <row r="114" spans="1:12" x14ac:dyDescent="0.25">
      <c r="A114" s="22">
        <v>110</v>
      </c>
      <c r="B114" s="175" t="s">
        <v>407</v>
      </c>
      <c r="C114" s="174">
        <v>1</v>
      </c>
      <c r="D114" s="76"/>
      <c r="E114" s="76"/>
      <c r="F114" s="170"/>
      <c r="G114" s="164">
        <f t="shared" si="3"/>
        <v>1</v>
      </c>
      <c r="H114" s="169"/>
      <c r="I114" s="180"/>
      <c r="J114" s="168"/>
      <c r="K114" s="76"/>
      <c r="L114" s="167"/>
    </row>
    <row r="115" spans="1:12" x14ac:dyDescent="0.25">
      <c r="A115" s="22">
        <v>111</v>
      </c>
      <c r="B115" s="175" t="s">
        <v>406</v>
      </c>
      <c r="C115" s="174">
        <v>1</v>
      </c>
      <c r="D115" s="76"/>
      <c r="E115" s="76"/>
      <c r="F115" s="170"/>
      <c r="G115" s="164">
        <f t="shared" si="3"/>
        <v>1</v>
      </c>
      <c r="H115" s="169"/>
      <c r="I115" s="180"/>
      <c r="J115" s="168"/>
      <c r="K115" s="76"/>
      <c r="L115" s="167"/>
    </row>
    <row r="116" spans="1:12" x14ac:dyDescent="0.25">
      <c r="A116" s="22">
        <v>112</v>
      </c>
      <c r="B116" s="175" t="s">
        <v>405</v>
      </c>
      <c r="C116" s="174">
        <v>1</v>
      </c>
      <c r="D116" s="76"/>
      <c r="E116" s="76"/>
      <c r="F116" s="170"/>
      <c r="G116" s="164">
        <f t="shared" si="3"/>
        <v>1</v>
      </c>
      <c r="H116" s="169"/>
      <c r="I116" s="180"/>
      <c r="J116" s="168"/>
      <c r="K116" s="76"/>
      <c r="L116" s="167"/>
    </row>
    <row r="117" spans="1:12" x14ac:dyDescent="0.25">
      <c r="A117" s="22">
        <v>113</v>
      </c>
      <c r="B117" s="175" t="s">
        <v>404</v>
      </c>
      <c r="C117" s="174">
        <v>1</v>
      </c>
      <c r="D117" s="76"/>
      <c r="E117" s="76"/>
      <c r="F117" s="170"/>
      <c r="G117" s="164">
        <f t="shared" si="3"/>
        <v>1</v>
      </c>
      <c r="H117" s="169"/>
      <c r="I117" s="180"/>
      <c r="J117" s="168"/>
      <c r="K117" s="76"/>
      <c r="L117" s="167"/>
    </row>
    <row r="118" spans="1:12" x14ac:dyDescent="0.25">
      <c r="A118" s="22">
        <v>114</v>
      </c>
      <c r="B118" s="175" t="s">
        <v>403</v>
      </c>
      <c r="C118" s="174">
        <v>3</v>
      </c>
      <c r="D118" s="76"/>
      <c r="E118" s="76"/>
      <c r="F118" s="170"/>
      <c r="G118" s="164">
        <f t="shared" si="3"/>
        <v>3</v>
      </c>
      <c r="H118" s="169"/>
      <c r="I118" s="180"/>
      <c r="J118" s="168"/>
      <c r="K118" s="76"/>
      <c r="L118" s="167"/>
    </row>
    <row r="119" spans="1:12" x14ac:dyDescent="0.25">
      <c r="A119" s="22">
        <v>115</v>
      </c>
      <c r="B119" s="175" t="s">
        <v>402</v>
      </c>
      <c r="C119" s="174">
        <v>1</v>
      </c>
      <c r="D119" s="76"/>
      <c r="E119" s="76"/>
      <c r="F119" s="170"/>
      <c r="G119" s="164">
        <f t="shared" si="3"/>
        <v>1</v>
      </c>
      <c r="H119" s="169"/>
      <c r="I119" s="180"/>
      <c r="J119" s="168"/>
      <c r="K119" s="76"/>
      <c r="L119" s="167"/>
    </row>
    <row r="120" spans="1:12" x14ac:dyDescent="0.25">
      <c r="A120" s="22">
        <v>116</v>
      </c>
      <c r="B120" s="175" t="s">
        <v>387</v>
      </c>
      <c r="C120" s="174">
        <v>1</v>
      </c>
      <c r="D120" s="76"/>
      <c r="E120" s="76"/>
      <c r="F120" s="170"/>
      <c r="G120" s="164">
        <f t="shared" si="3"/>
        <v>1</v>
      </c>
      <c r="H120" s="169"/>
      <c r="I120" s="180"/>
      <c r="J120" s="168"/>
      <c r="K120" s="76"/>
      <c r="L120" s="167"/>
    </row>
    <row r="121" spans="1:12" x14ac:dyDescent="0.25">
      <c r="A121" s="22">
        <v>117</v>
      </c>
      <c r="B121" s="175" t="s">
        <v>401</v>
      </c>
      <c r="C121" s="174">
        <v>2</v>
      </c>
      <c r="D121" s="76"/>
      <c r="E121" s="76"/>
      <c r="F121" s="170"/>
      <c r="G121" s="164">
        <f t="shared" si="3"/>
        <v>2</v>
      </c>
      <c r="H121" s="169"/>
      <c r="I121" s="180"/>
      <c r="J121" s="168"/>
      <c r="K121" s="76"/>
      <c r="L121" s="167"/>
    </row>
    <row r="122" spans="1:12" x14ac:dyDescent="0.25">
      <c r="A122" s="22">
        <v>118</v>
      </c>
      <c r="B122" s="175" t="s">
        <v>400</v>
      </c>
      <c r="C122" s="174">
        <v>1</v>
      </c>
      <c r="D122" s="76"/>
      <c r="E122" s="76"/>
      <c r="F122" s="170"/>
      <c r="G122" s="164">
        <f t="shared" si="3"/>
        <v>1</v>
      </c>
      <c r="H122" s="169"/>
      <c r="I122" s="180"/>
      <c r="J122" s="168"/>
      <c r="K122" s="76"/>
      <c r="L122" s="167"/>
    </row>
    <row r="123" spans="1:12" x14ac:dyDescent="0.25">
      <c r="A123" s="22">
        <v>119</v>
      </c>
      <c r="B123" s="175" t="s">
        <v>399</v>
      </c>
      <c r="C123" s="174">
        <v>0.2</v>
      </c>
      <c r="D123" s="76"/>
      <c r="E123" s="76"/>
      <c r="F123" s="170"/>
      <c r="G123" s="164">
        <f t="shared" si="3"/>
        <v>0.2</v>
      </c>
      <c r="H123" s="169"/>
      <c r="I123" s="180"/>
      <c r="J123" s="168"/>
      <c r="K123" s="76"/>
      <c r="L123" s="167"/>
    </row>
    <row r="124" spans="1:12" x14ac:dyDescent="0.25">
      <c r="A124" s="22">
        <v>120</v>
      </c>
      <c r="B124" s="175" t="s">
        <v>398</v>
      </c>
      <c r="C124" s="174">
        <v>3</v>
      </c>
      <c r="D124" s="76"/>
      <c r="E124" s="76"/>
      <c r="F124" s="170"/>
      <c r="G124" s="164">
        <f t="shared" si="3"/>
        <v>3</v>
      </c>
      <c r="H124" s="169"/>
      <c r="I124" s="180"/>
      <c r="J124" s="168"/>
      <c r="K124" s="76"/>
      <c r="L124" s="167"/>
    </row>
    <row r="125" spans="1:12" x14ac:dyDescent="0.25">
      <c r="A125" s="22">
        <v>121</v>
      </c>
      <c r="B125" s="175" t="s">
        <v>397</v>
      </c>
      <c r="C125" s="174">
        <v>0.5</v>
      </c>
      <c r="D125" s="76"/>
      <c r="E125" s="76"/>
      <c r="F125" s="183"/>
      <c r="G125" s="164">
        <f t="shared" si="3"/>
        <v>0.5</v>
      </c>
      <c r="H125" s="169"/>
      <c r="I125" s="180"/>
      <c r="J125" s="168"/>
      <c r="K125" s="76"/>
      <c r="L125" s="167"/>
    </row>
    <row r="126" spans="1:12" x14ac:dyDescent="0.25">
      <c r="A126" s="22">
        <v>122</v>
      </c>
      <c r="B126" s="175" t="s">
        <v>396</v>
      </c>
      <c r="C126" s="174">
        <v>1.5</v>
      </c>
      <c r="D126" s="76"/>
      <c r="E126" s="76"/>
      <c r="F126" s="170"/>
      <c r="G126" s="164">
        <f t="shared" si="3"/>
        <v>1.5</v>
      </c>
      <c r="H126" s="169"/>
      <c r="I126" s="180"/>
      <c r="J126" s="168"/>
      <c r="K126" s="76"/>
      <c r="L126" s="167"/>
    </row>
    <row r="127" spans="1:12" x14ac:dyDescent="0.25">
      <c r="A127" s="22">
        <v>123</v>
      </c>
      <c r="B127" s="175" t="s">
        <v>395</v>
      </c>
      <c r="C127" s="174">
        <v>1.5</v>
      </c>
      <c r="D127" s="76"/>
      <c r="E127" s="76"/>
      <c r="F127" s="170"/>
      <c r="G127" s="164">
        <f t="shared" si="3"/>
        <v>1.5</v>
      </c>
      <c r="H127" s="169"/>
      <c r="I127" s="180"/>
      <c r="J127" s="168"/>
      <c r="K127" s="76"/>
      <c r="L127" s="167"/>
    </row>
    <row r="128" spans="1:12" x14ac:dyDescent="0.25">
      <c r="A128" s="22">
        <v>124</v>
      </c>
      <c r="B128" s="175" t="s">
        <v>394</v>
      </c>
      <c r="C128" s="174">
        <v>1.5</v>
      </c>
      <c r="D128" s="76"/>
      <c r="E128" s="76"/>
      <c r="F128" s="170"/>
      <c r="G128" s="164">
        <f t="shared" si="3"/>
        <v>1.5</v>
      </c>
      <c r="H128" s="169"/>
      <c r="I128" s="180"/>
      <c r="J128" s="168"/>
      <c r="K128" s="76"/>
      <c r="L128" s="167"/>
    </row>
    <row r="129" spans="1:12" x14ac:dyDescent="0.25">
      <c r="A129" s="22">
        <v>125</v>
      </c>
      <c r="B129" s="182" t="s">
        <v>393</v>
      </c>
      <c r="C129" s="181">
        <v>1</v>
      </c>
      <c r="D129" s="76"/>
      <c r="E129" s="76"/>
      <c r="F129" s="170"/>
      <c r="G129" s="164">
        <f t="shared" si="3"/>
        <v>1</v>
      </c>
      <c r="H129" s="169"/>
      <c r="I129" s="180"/>
      <c r="J129" s="168"/>
      <c r="K129" s="76"/>
      <c r="L129" s="167"/>
    </row>
    <row r="130" spans="1:12" x14ac:dyDescent="0.25">
      <c r="A130" s="22">
        <v>126</v>
      </c>
      <c r="B130" s="175" t="s">
        <v>392</v>
      </c>
      <c r="C130" s="174">
        <v>3</v>
      </c>
      <c r="D130" s="76"/>
      <c r="E130" s="76"/>
      <c r="F130" s="170"/>
      <c r="G130" s="164">
        <f t="shared" si="3"/>
        <v>3</v>
      </c>
      <c r="H130" s="169"/>
      <c r="I130" s="180"/>
      <c r="J130" s="168"/>
      <c r="K130" s="76"/>
      <c r="L130" s="167"/>
    </row>
    <row r="131" spans="1:12" x14ac:dyDescent="0.25">
      <c r="A131" s="22">
        <v>127</v>
      </c>
      <c r="B131" s="175" t="s">
        <v>391</v>
      </c>
      <c r="C131" s="174">
        <v>1.5</v>
      </c>
      <c r="D131" s="76"/>
      <c r="E131" s="76"/>
      <c r="F131" s="170"/>
      <c r="G131" s="164">
        <f t="shared" si="3"/>
        <v>1.5</v>
      </c>
      <c r="H131" s="169"/>
      <c r="I131" s="180"/>
      <c r="J131" s="168"/>
      <c r="K131" s="76"/>
      <c r="L131" s="167"/>
    </row>
    <row r="132" spans="1:12" x14ac:dyDescent="0.25">
      <c r="A132" s="22">
        <v>128</v>
      </c>
      <c r="B132" s="175" t="s">
        <v>390</v>
      </c>
      <c r="C132" s="174">
        <v>0.6</v>
      </c>
      <c r="D132" s="76"/>
      <c r="E132" s="76"/>
      <c r="F132" s="170"/>
      <c r="G132" s="164">
        <f t="shared" si="3"/>
        <v>0.6</v>
      </c>
      <c r="H132" s="169"/>
      <c r="I132" s="180"/>
      <c r="J132" s="168"/>
      <c r="K132" s="76"/>
      <c r="L132" s="167"/>
    </row>
    <row r="133" spans="1:12" x14ac:dyDescent="0.25">
      <c r="A133" s="22">
        <v>129</v>
      </c>
      <c r="B133" s="175" t="s">
        <v>389</v>
      </c>
      <c r="C133" s="174">
        <v>1</v>
      </c>
      <c r="D133" s="76"/>
      <c r="E133" s="76"/>
      <c r="F133" s="170"/>
      <c r="G133" s="164">
        <f t="shared" ref="G133:G141" si="4">C133</f>
        <v>1</v>
      </c>
      <c r="H133" s="169"/>
      <c r="I133" s="179"/>
      <c r="J133" s="168"/>
      <c r="K133" s="76"/>
      <c r="L133" s="167"/>
    </row>
    <row r="134" spans="1:12" x14ac:dyDescent="0.25">
      <c r="A134" s="22">
        <v>130</v>
      </c>
      <c r="B134" s="175" t="s">
        <v>388</v>
      </c>
      <c r="C134" s="174">
        <v>0.7</v>
      </c>
      <c r="D134" s="76"/>
      <c r="E134" s="76"/>
      <c r="F134" s="170"/>
      <c r="G134" s="164">
        <f t="shared" si="4"/>
        <v>0.7</v>
      </c>
      <c r="H134" s="169"/>
      <c r="I134" s="76"/>
      <c r="J134" s="168"/>
      <c r="K134" s="76"/>
      <c r="L134" s="167"/>
    </row>
    <row r="135" spans="1:12" x14ac:dyDescent="0.25">
      <c r="A135" s="22">
        <v>131</v>
      </c>
      <c r="B135" s="175" t="s">
        <v>387</v>
      </c>
      <c r="C135" s="174">
        <v>1</v>
      </c>
      <c r="D135" s="76"/>
      <c r="E135" s="76"/>
      <c r="F135" s="170"/>
      <c r="G135" s="164">
        <f t="shared" si="4"/>
        <v>1</v>
      </c>
      <c r="H135" s="169"/>
      <c r="I135" s="76"/>
      <c r="J135" s="168"/>
      <c r="K135" s="76"/>
      <c r="L135" s="167"/>
    </row>
    <row r="136" spans="1:12" x14ac:dyDescent="0.25">
      <c r="A136" s="22">
        <v>132</v>
      </c>
      <c r="B136" s="175" t="s">
        <v>386</v>
      </c>
      <c r="C136" s="174">
        <v>2</v>
      </c>
      <c r="D136" s="76"/>
      <c r="E136" s="76"/>
      <c r="F136" s="170"/>
      <c r="G136" s="164">
        <f t="shared" si="4"/>
        <v>2</v>
      </c>
      <c r="H136" s="169"/>
      <c r="I136" s="76"/>
      <c r="J136" s="168"/>
      <c r="K136" s="76"/>
      <c r="L136" s="167"/>
    </row>
    <row r="137" spans="1:12" x14ac:dyDescent="0.25">
      <c r="A137" s="22">
        <v>133</v>
      </c>
      <c r="B137" s="175" t="s">
        <v>385</v>
      </c>
      <c r="C137" s="174">
        <v>0.5</v>
      </c>
      <c r="D137" s="76"/>
      <c r="E137" s="76"/>
      <c r="F137" s="170"/>
      <c r="G137" s="164">
        <f t="shared" si="4"/>
        <v>0.5</v>
      </c>
      <c r="H137" s="169"/>
      <c r="I137" s="76"/>
      <c r="J137" s="168"/>
      <c r="K137" s="76"/>
      <c r="L137" s="167"/>
    </row>
    <row r="138" spans="1:12" x14ac:dyDescent="0.25">
      <c r="A138" s="22">
        <v>134</v>
      </c>
      <c r="B138" s="175" t="s">
        <v>384</v>
      </c>
      <c r="C138" s="174">
        <v>8</v>
      </c>
      <c r="D138" s="76"/>
      <c r="E138" s="76"/>
      <c r="F138" s="170"/>
      <c r="G138" s="164">
        <f t="shared" si="4"/>
        <v>8</v>
      </c>
      <c r="H138" s="169"/>
      <c r="I138" s="76"/>
      <c r="J138" s="168"/>
      <c r="K138" s="76"/>
      <c r="L138" s="167"/>
    </row>
    <row r="139" spans="1:12" x14ac:dyDescent="0.25">
      <c r="A139" s="22">
        <v>135</v>
      </c>
      <c r="B139" s="175" t="s">
        <v>383</v>
      </c>
      <c r="C139" s="174">
        <v>1</v>
      </c>
      <c r="D139" s="76"/>
      <c r="E139" s="76"/>
      <c r="F139" s="170"/>
      <c r="G139" s="164">
        <f t="shared" si="4"/>
        <v>1</v>
      </c>
      <c r="H139" s="169"/>
      <c r="I139" s="76"/>
      <c r="J139" s="168"/>
      <c r="K139" s="76"/>
      <c r="L139" s="167"/>
    </row>
    <row r="140" spans="1:12" x14ac:dyDescent="0.25">
      <c r="A140" s="22">
        <v>136</v>
      </c>
      <c r="B140" s="175" t="s">
        <v>382</v>
      </c>
      <c r="C140" s="174">
        <v>3.5</v>
      </c>
      <c r="D140" s="76"/>
      <c r="E140" s="76"/>
      <c r="F140" s="170"/>
      <c r="G140" s="164">
        <f t="shared" si="4"/>
        <v>3.5</v>
      </c>
      <c r="H140" s="169"/>
      <c r="I140" s="76"/>
      <c r="J140" s="168"/>
      <c r="K140" s="76"/>
      <c r="L140" s="167"/>
    </row>
    <row r="141" spans="1:12" x14ac:dyDescent="0.25">
      <c r="A141" s="22">
        <v>137</v>
      </c>
      <c r="B141" s="178" t="s">
        <v>381</v>
      </c>
      <c r="C141" s="177">
        <v>2</v>
      </c>
      <c r="D141" s="76"/>
      <c r="E141" s="76"/>
      <c r="F141" s="170"/>
      <c r="G141" s="164">
        <f t="shared" si="4"/>
        <v>2</v>
      </c>
      <c r="H141" s="169"/>
      <c r="I141" s="76"/>
      <c r="J141" s="168"/>
      <c r="K141" s="76"/>
      <c r="L141" s="167"/>
    </row>
    <row r="142" spans="1:12" ht="25.5" x14ac:dyDescent="0.25">
      <c r="A142" s="22">
        <v>138</v>
      </c>
      <c r="B142" s="175" t="s">
        <v>380</v>
      </c>
      <c r="C142" s="172"/>
      <c r="D142" s="66">
        <v>18.71</v>
      </c>
      <c r="E142" s="171"/>
      <c r="F142" s="170" t="s">
        <v>34</v>
      </c>
      <c r="G142" s="164">
        <f>D142</f>
        <v>18.71</v>
      </c>
      <c r="H142" s="169"/>
      <c r="I142" s="76"/>
      <c r="J142" s="168"/>
      <c r="K142" s="76"/>
      <c r="L142" s="167"/>
    </row>
    <row r="143" spans="1:12" x14ac:dyDescent="0.25">
      <c r="A143" s="22">
        <v>139</v>
      </c>
      <c r="B143" s="176" t="s">
        <v>379</v>
      </c>
      <c r="C143" s="172"/>
      <c r="D143" s="66">
        <v>0.52</v>
      </c>
      <c r="E143" s="171"/>
      <c r="F143" s="170" t="s">
        <v>34</v>
      </c>
      <c r="G143" s="164">
        <f>D143</f>
        <v>0.52</v>
      </c>
      <c r="H143" s="169"/>
      <c r="I143" s="76"/>
      <c r="J143" s="168"/>
      <c r="K143" s="76"/>
      <c r="L143" s="167"/>
    </row>
    <row r="144" spans="1:12" x14ac:dyDescent="0.25">
      <c r="A144" s="22">
        <v>140</v>
      </c>
      <c r="B144" s="173" t="s">
        <v>378</v>
      </c>
      <c r="C144" s="172"/>
      <c r="D144" s="66">
        <v>0.42</v>
      </c>
      <c r="E144" s="171"/>
      <c r="F144" s="170" t="s">
        <v>377</v>
      </c>
      <c r="G144" s="164">
        <f>D144</f>
        <v>0.42</v>
      </c>
      <c r="H144" s="169"/>
      <c r="I144" s="76"/>
      <c r="J144" s="168"/>
      <c r="K144" s="76"/>
      <c r="L144" s="167"/>
    </row>
    <row r="145" spans="1:12" x14ac:dyDescent="0.25">
      <c r="A145" s="22">
        <v>141</v>
      </c>
      <c r="B145" s="175" t="s">
        <v>361</v>
      </c>
      <c r="C145" s="174"/>
      <c r="D145" s="66">
        <v>34.130000000000003</v>
      </c>
      <c r="E145" s="66">
        <v>16.7</v>
      </c>
      <c r="F145" s="170" t="s">
        <v>34</v>
      </c>
      <c r="G145" s="164">
        <f>D145</f>
        <v>34.130000000000003</v>
      </c>
      <c r="H145" s="169"/>
      <c r="I145" s="76"/>
      <c r="J145" s="168"/>
      <c r="K145" s="76"/>
      <c r="L145" s="167"/>
    </row>
    <row r="146" spans="1:12" ht="25.5" x14ac:dyDescent="0.25">
      <c r="A146" s="22">
        <v>142</v>
      </c>
      <c r="B146" s="173" t="s">
        <v>376</v>
      </c>
      <c r="C146" s="172"/>
      <c r="D146" s="66">
        <v>46.9</v>
      </c>
      <c r="E146" s="171"/>
      <c r="F146" s="170" t="s">
        <v>34</v>
      </c>
      <c r="G146" s="164">
        <f>D146</f>
        <v>46.9</v>
      </c>
      <c r="H146" s="169"/>
      <c r="I146" s="76"/>
      <c r="J146" s="168"/>
      <c r="K146" s="76"/>
      <c r="L146" s="167"/>
    </row>
    <row r="147" spans="1:12" x14ac:dyDescent="0.25">
      <c r="A147" s="166"/>
      <c r="B147" s="165" t="s">
        <v>5</v>
      </c>
      <c r="C147" s="161">
        <f>SUM(C5:C141)</f>
        <v>187.21849999999998</v>
      </c>
      <c r="D147" s="161">
        <f>SUM(D142:D146)</f>
        <v>100.68</v>
      </c>
      <c r="E147" s="161"/>
      <c r="F147" s="162"/>
      <c r="G147" s="164">
        <f>SUM(G5:G146)</f>
        <v>287.89849999999996</v>
      </c>
      <c r="H147" s="163"/>
      <c r="I147" s="161">
        <f>SUM(I5:I141)</f>
        <v>194.48999999999995</v>
      </c>
      <c r="J147" s="162"/>
      <c r="K147" s="161">
        <f>SUM(K5:K141)</f>
        <v>100.68</v>
      </c>
      <c r="L147" s="160">
        <v>24255.79</v>
      </c>
    </row>
    <row r="148" spans="1:12" x14ac:dyDescent="0.25">
      <c r="A148" s="51"/>
      <c r="B148" s="51"/>
      <c r="C148" s="51"/>
      <c r="D148" s="51"/>
      <c r="E148" s="51"/>
      <c r="F148" s="51"/>
      <c r="G148" s="71"/>
      <c r="H148" s="159"/>
      <c r="I148" s="51"/>
      <c r="J148" s="51"/>
      <c r="K148" s="51"/>
      <c r="L148" s="51"/>
    </row>
    <row r="149" spans="1:12" x14ac:dyDescent="0.25">
      <c r="A149" s="51"/>
      <c r="B149" s="51"/>
      <c r="C149" s="51"/>
      <c r="D149" s="51"/>
      <c r="E149" s="51"/>
      <c r="F149" s="51"/>
      <c r="G149" s="71"/>
      <c r="H149" s="159"/>
      <c r="I149" s="51"/>
      <c r="J149" s="51"/>
      <c r="K149" s="51"/>
      <c r="L149" s="51"/>
    </row>
    <row r="150" spans="1:12" x14ac:dyDescent="0.25">
      <c r="A150" s="51"/>
      <c r="B150" s="56" t="s">
        <v>375</v>
      </c>
      <c r="C150" s="51"/>
      <c r="D150" s="51"/>
      <c r="E150" s="51"/>
      <c r="F150" s="51"/>
      <c r="G150" s="156" t="s">
        <v>374</v>
      </c>
      <c r="H150" s="196"/>
      <c r="I150" s="196"/>
      <c r="J150" s="51"/>
      <c r="K150" s="51"/>
      <c r="L150" s="51"/>
    </row>
    <row r="151" spans="1:12" x14ac:dyDescent="0.25">
      <c r="A151" s="51"/>
      <c r="B151" s="56"/>
      <c r="C151" s="51"/>
      <c r="D151" s="158" t="s">
        <v>373</v>
      </c>
      <c r="E151" s="157"/>
      <c r="F151" s="51"/>
      <c r="G151" s="153" t="s">
        <v>372</v>
      </c>
      <c r="H151" s="152"/>
      <c r="I151" s="54"/>
      <c r="J151" s="51"/>
      <c r="K151" s="51"/>
      <c r="L151" s="51"/>
    </row>
    <row r="152" spans="1:12" x14ac:dyDescent="0.25">
      <c r="A152" s="51"/>
      <c r="B152" s="56" t="s">
        <v>2</v>
      </c>
      <c r="C152" s="51"/>
      <c r="D152" s="51"/>
      <c r="E152" s="51"/>
      <c r="F152" s="51"/>
      <c r="G152" s="156" t="s">
        <v>371</v>
      </c>
      <c r="H152" s="196"/>
      <c r="I152" s="197"/>
      <c r="J152" s="51"/>
      <c r="K152" s="51"/>
      <c r="L152" s="51"/>
    </row>
    <row r="153" spans="1:12" x14ac:dyDescent="0.25">
      <c r="A153" s="51"/>
      <c r="B153" s="51"/>
      <c r="C153" s="51"/>
      <c r="D153" s="155" t="s">
        <v>370</v>
      </c>
      <c r="E153" s="154"/>
      <c r="F153" s="51"/>
      <c r="G153" s="153" t="s">
        <v>369</v>
      </c>
      <c r="H153" s="152"/>
      <c r="I153" s="54"/>
      <c r="J153" s="51"/>
      <c r="K153" s="51"/>
      <c r="L153" s="51"/>
    </row>
  </sheetData>
  <mergeCells count="10">
    <mergeCell ref="L3:L4"/>
    <mergeCell ref="H150:I150"/>
    <mergeCell ref="H152:I152"/>
    <mergeCell ref="B1:J1"/>
    <mergeCell ref="A2:K2"/>
    <mergeCell ref="A3:A4"/>
    <mergeCell ref="B3:B4"/>
    <mergeCell ref="C3:F3"/>
    <mergeCell ref="G3:G4"/>
    <mergeCell ref="H3:K3"/>
  </mergeCells>
  <printOptions horizontalCentered="1" verticalCentered="1"/>
  <pageMargins left="0" right="0" top="0" bottom="0" header="0" footer="0"/>
  <pageSetup paperSize="9" scale="51" orientation="portrait" horizontalDpi="180"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zoomScale="90" zoomScaleNormal="90" workbookViewId="0">
      <selection activeCell="B1" sqref="B1:J1"/>
    </sheetView>
  </sheetViews>
  <sheetFormatPr defaultRowHeight="15" x14ac:dyDescent="0.25"/>
  <cols>
    <col min="1" max="1" width="5" style="1" customWidth="1"/>
    <col min="2" max="2" width="29.28515625" style="1" customWidth="1"/>
    <col min="3" max="3" width="15.85546875" style="1" customWidth="1"/>
    <col min="4" max="4" width="13.5703125" style="1" customWidth="1"/>
    <col min="5" max="5" width="18.140625" style="1" customWidth="1"/>
    <col min="6" max="6" width="15.85546875" style="1" customWidth="1"/>
    <col min="7" max="7" width="20.7109375" style="1" customWidth="1"/>
    <col min="8" max="8" width="13.85546875" style="1" customWidth="1"/>
    <col min="9" max="9" width="22.85546875" style="1" customWidth="1"/>
    <col min="10" max="10" width="14" style="1" customWidth="1"/>
    <col min="11" max="11" width="15" style="1" customWidth="1"/>
    <col min="12" max="16384" width="9.140625" style="1"/>
  </cols>
  <sheetData>
    <row r="1" spans="1:11" ht="61.5" customHeight="1" x14ac:dyDescent="0.25">
      <c r="A1" s="24"/>
      <c r="B1" s="198" t="s">
        <v>44</v>
      </c>
      <c r="C1" s="209"/>
      <c r="D1" s="209"/>
      <c r="E1" s="209"/>
      <c r="F1" s="209"/>
      <c r="G1" s="209"/>
      <c r="H1" s="209"/>
      <c r="I1" s="209"/>
      <c r="J1" s="209"/>
      <c r="K1" s="24"/>
    </row>
    <row r="2" spans="1:11" ht="31.5" customHeight="1" x14ac:dyDescent="0.25">
      <c r="A2" s="199" t="s">
        <v>27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47.25" x14ac:dyDescent="0.25">
      <c r="A5" s="29">
        <v>1</v>
      </c>
      <c r="B5" s="16" t="s">
        <v>43</v>
      </c>
      <c r="C5" s="14"/>
      <c r="D5" s="14">
        <v>1.65</v>
      </c>
      <c r="E5" s="15" t="s">
        <v>42</v>
      </c>
      <c r="F5" s="17">
        <f>SUM(C5,D5)</f>
        <v>1.65</v>
      </c>
      <c r="G5" s="15"/>
      <c r="H5" s="14"/>
      <c r="I5" s="15"/>
      <c r="J5" s="14"/>
      <c r="K5" s="13"/>
    </row>
    <row r="6" spans="1:11" ht="31.5" x14ac:dyDescent="0.25">
      <c r="A6" s="27">
        <v>2</v>
      </c>
      <c r="B6" s="12"/>
      <c r="C6" s="25"/>
      <c r="D6" s="25"/>
      <c r="E6" s="26"/>
      <c r="F6" s="17">
        <f>SUM(C6,D6)</f>
        <v>0</v>
      </c>
      <c r="G6" s="12">
        <v>2240</v>
      </c>
      <c r="H6" s="25">
        <v>0.24</v>
      </c>
      <c r="I6" s="26" t="s">
        <v>41</v>
      </c>
      <c r="J6" s="25"/>
      <c r="K6" s="13"/>
    </row>
    <row r="7" spans="1:11" ht="15.75" x14ac:dyDescent="0.25">
      <c r="A7" s="27"/>
      <c r="B7" s="12"/>
      <c r="C7" s="25"/>
      <c r="D7" s="25"/>
      <c r="E7" s="26"/>
      <c r="F7" s="17">
        <f>SUM(C7,D7)</f>
        <v>0</v>
      </c>
      <c r="G7" s="12"/>
      <c r="H7" s="25"/>
      <c r="I7" s="26"/>
      <c r="J7" s="25"/>
      <c r="K7" s="13"/>
    </row>
    <row r="8" spans="1:11" ht="15.75" x14ac:dyDescent="0.25">
      <c r="A8" s="12"/>
      <c r="B8" s="11" t="s">
        <v>5</v>
      </c>
      <c r="C8" s="7">
        <f>SUM(C5:C7)</f>
        <v>0</v>
      </c>
      <c r="D8" s="7">
        <f>SUM(D5:D7)</f>
        <v>1.65</v>
      </c>
      <c r="E8" s="8"/>
      <c r="F8" s="10">
        <f>SUM(C8,D8)</f>
        <v>1.65</v>
      </c>
      <c r="G8" s="9"/>
      <c r="H8" s="7">
        <f>SUM(H5:H7)</f>
        <v>0.24</v>
      </c>
      <c r="I8" s="8"/>
      <c r="J8" s="7">
        <f>SUM(J5:J7)</f>
        <v>0</v>
      </c>
      <c r="K8" s="6">
        <f>C8-H8</f>
        <v>-0.24</v>
      </c>
    </row>
    <row r="11" spans="1:11" ht="15.75" x14ac:dyDescent="0.25">
      <c r="B11" s="4" t="s">
        <v>40</v>
      </c>
      <c r="F11" s="5"/>
      <c r="G11" s="217" t="s">
        <v>39</v>
      </c>
      <c r="H11" s="218"/>
    </row>
    <row r="12" spans="1:11" x14ac:dyDescent="0.25">
      <c r="B12" s="4"/>
      <c r="F12" s="3" t="s">
        <v>0</v>
      </c>
      <c r="G12" s="2"/>
      <c r="H12" s="2"/>
    </row>
    <row r="13" spans="1:11" ht="15.75" x14ac:dyDescent="0.25">
      <c r="B13" s="4" t="s">
        <v>2</v>
      </c>
      <c r="F13" s="5"/>
      <c r="G13" s="217" t="s">
        <v>38</v>
      </c>
      <c r="H13" s="218"/>
    </row>
    <row r="14" spans="1:11" x14ac:dyDescent="0.25">
      <c r="F14" s="3" t="s">
        <v>0</v>
      </c>
      <c r="G14" s="2"/>
      <c r="H14" s="2"/>
    </row>
    <row r="15" spans="1:11" x14ac:dyDescent="0.25">
      <c r="B15" s="1" t="s">
        <v>37</v>
      </c>
    </row>
  </sheetData>
  <mergeCells count="10">
    <mergeCell ref="G11:H11"/>
    <mergeCell ref="G13:H13"/>
    <mergeCell ref="B1:J1"/>
    <mergeCell ref="A2:K2"/>
    <mergeCell ref="A3:A4"/>
    <mergeCell ref="B3:B4"/>
    <mergeCell ref="C3:E3"/>
    <mergeCell ref="F3:F4"/>
    <mergeCell ref="G3:J3"/>
    <mergeCell ref="K3:K4"/>
  </mergeCells>
  <pageMargins left="0.35433070866141736" right="0.23622047244094491"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90" zoomScaleNormal="80" zoomScaleSheetLayoutView="90" workbookViewId="0">
      <selection activeCell="D9" sqref="D9"/>
    </sheetView>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24"/>
      <c r="B1" s="198" t="s">
        <v>36</v>
      </c>
      <c r="C1" s="209"/>
      <c r="D1" s="209"/>
      <c r="E1" s="209"/>
      <c r="F1" s="209"/>
      <c r="G1" s="209"/>
      <c r="H1" s="209"/>
      <c r="I1" s="209"/>
      <c r="J1" s="209"/>
      <c r="K1" s="24"/>
    </row>
    <row r="2" spans="1:11" ht="31.5" customHeight="1" x14ac:dyDescent="0.25">
      <c r="A2" s="199" t="s">
        <v>27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15.75" x14ac:dyDescent="0.25">
      <c r="A5" s="18">
        <v>1</v>
      </c>
      <c r="B5" s="16" t="s">
        <v>7</v>
      </c>
      <c r="C5" s="14">
        <v>1724.2</v>
      </c>
      <c r="D5" s="14"/>
      <c r="E5" s="15"/>
      <c r="F5" s="17">
        <f t="shared" ref="F5:F48" si="0">SUM(C5,D5)</f>
        <v>1724.2</v>
      </c>
      <c r="G5" s="16">
        <v>2210</v>
      </c>
      <c r="H5" s="14">
        <v>235.3</v>
      </c>
      <c r="I5" s="28" t="s">
        <v>35</v>
      </c>
      <c r="J5" s="14"/>
      <c r="K5" s="13"/>
    </row>
    <row r="6" spans="1:11" ht="15.75" x14ac:dyDescent="0.25">
      <c r="A6" s="18"/>
      <c r="B6" s="16"/>
      <c r="C6" s="14"/>
      <c r="D6" s="14"/>
      <c r="E6" s="15"/>
      <c r="F6" s="17">
        <f t="shared" si="0"/>
        <v>0</v>
      </c>
      <c r="G6" s="16">
        <v>2220</v>
      </c>
      <c r="H6" s="14">
        <v>741.6</v>
      </c>
      <c r="I6" s="28" t="s">
        <v>34</v>
      </c>
      <c r="J6" s="14"/>
      <c r="K6" s="13"/>
    </row>
    <row r="7" spans="1:11" ht="15.75" x14ac:dyDescent="0.25">
      <c r="A7" s="18"/>
      <c r="B7" s="16"/>
      <c r="C7" s="14"/>
      <c r="D7" s="14"/>
      <c r="E7" s="15"/>
      <c r="F7" s="17">
        <f t="shared" si="0"/>
        <v>0</v>
      </c>
      <c r="G7" s="16">
        <v>2230</v>
      </c>
      <c r="H7" s="14">
        <v>573.9</v>
      </c>
      <c r="I7" s="28" t="s">
        <v>33</v>
      </c>
      <c r="J7" s="14"/>
      <c r="K7" s="13"/>
    </row>
    <row r="8" spans="1:11" ht="15.75" x14ac:dyDescent="0.25">
      <c r="A8" s="18"/>
      <c r="B8" s="16"/>
      <c r="C8" s="14"/>
      <c r="D8" s="14"/>
      <c r="E8" s="15"/>
      <c r="F8" s="17">
        <f t="shared" si="0"/>
        <v>0</v>
      </c>
      <c r="G8" s="16">
        <v>2240</v>
      </c>
      <c r="H8" s="14">
        <v>150.80000000000001</v>
      </c>
      <c r="I8" s="28" t="s">
        <v>32</v>
      </c>
      <c r="J8" s="14"/>
      <c r="K8" s="13"/>
    </row>
    <row r="9" spans="1:11" ht="15.75" x14ac:dyDescent="0.25">
      <c r="A9" s="18"/>
      <c r="B9" s="16"/>
      <c r="C9" s="14"/>
      <c r="D9" s="14"/>
      <c r="E9" s="15"/>
      <c r="F9" s="17">
        <f t="shared" si="0"/>
        <v>0</v>
      </c>
      <c r="G9" s="16"/>
      <c r="H9" s="14"/>
      <c r="I9" s="28"/>
      <c r="J9" s="14"/>
      <c r="K9" s="13"/>
    </row>
    <row r="10" spans="1:11" ht="15.75" x14ac:dyDescent="0.25">
      <c r="A10" s="18"/>
      <c r="B10" s="16"/>
      <c r="C10" s="14"/>
      <c r="D10" s="14"/>
      <c r="E10" s="15"/>
      <c r="F10" s="17">
        <f t="shared" si="0"/>
        <v>0</v>
      </c>
      <c r="G10" s="19"/>
      <c r="H10" s="14"/>
      <c r="I10" s="15"/>
      <c r="J10" s="14"/>
      <c r="K10" s="13"/>
    </row>
    <row r="11" spans="1:11" ht="15.75" x14ac:dyDescent="0.25">
      <c r="A11" s="18"/>
      <c r="B11" s="16"/>
      <c r="C11" s="14"/>
      <c r="D11" s="14"/>
      <c r="E11" s="15"/>
      <c r="F11" s="17">
        <f t="shared" si="0"/>
        <v>0</v>
      </c>
      <c r="G11" s="19"/>
      <c r="H11" s="14"/>
      <c r="I11" s="15"/>
      <c r="J11" s="14"/>
      <c r="K11" s="13"/>
    </row>
    <row r="12" spans="1:11" ht="15.75" x14ac:dyDescent="0.25">
      <c r="A12" s="18"/>
      <c r="B12" s="16"/>
      <c r="C12" s="14"/>
      <c r="D12" s="14"/>
      <c r="E12" s="15"/>
      <c r="F12" s="17">
        <f t="shared" si="0"/>
        <v>0</v>
      </c>
      <c r="G12" s="16"/>
      <c r="H12" s="14"/>
      <c r="I12" s="15"/>
      <c r="J12" s="14"/>
      <c r="K12" s="13"/>
    </row>
    <row r="13" spans="1:11" ht="15.75" x14ac:dyDescent="0.25">
      <c r="A13" s="19"/>
      <c r="B13" s="16"/>
      <c r="C13" s="14"/>
      <c r="D13" s="14"/>
      <c r="E13" s="15"/>
      <c r="F13" s="17">
        <f t="shared" si="0"/>
        <v>0</v>
      </c>
      <c r="G13" s="16"/>
      <c r="H13" s="14"/>
      <c r="I13" s="15"/>
      <c r="J13" s="14"/>
      <c r="K13" s="13"/>
    </row>
    <row r="14" spans="1:11" ht="15" customHeight="1" x14ac:dyDescent="0.25">
      <c r="A14" s="19"/>
      <c r="B14" s="16"/>
      <c r="C14" s="14"/>
      <c r="D14" s="14"/>
      <c r="E14" s="15"/>
      <c r="F14" s="17">
        <f t="shared" si="0"/>
        <v>0</v>
      </c>
      <c r="G14" s="16"/>
      <c r="H14" s="14"/>
      <c r="I14" s="15"/>
      <c r="J14" s="14"/>
      <c r="K14" s="13"/>
    </row>
    <row r="15" spans="1:11" ht="15.75" x14ac:dyDescent="0.25">
      <c r="A15" s="18"/>
      <c r="B15" s="16"/>
      <c r="C15" s="14"/>
      <c r="D15" s="14"/>
      <c r="E15" s="15"/>
      <c r="F15" s="17">
        <f t="shared" si="0"/>
        <v>0</v>
      </c>
      <c r="G15" s="16"/>
      <c r="H15" s="14"/>
      <c r="I15" s="15"/>
      <c r="J15" s="14"/>
      <c r="K15" s="13"/>
    </row>
    <row r="16" spans="1:11" ht="15.75" x14ac:dyDescent="0.25">
      <c r="A16" s="18"/>
      <c r="B16" s="16"/>
      <c r="C16" s="14"/>
      <c r="D16" s="14"/>
      <c r="E16" s="15"/>
      <c r="F16" s="17">
        <f t="shared" si="0"/>
        <v>0</v>
      </c>
      <c r="G16" s="16"/>
      <c r="H16" s="14"/>
      <c r="I16" s="15"/>
      <c r="J16" s="14"/>
      <c r="K16" s="13"/>
    </row>
    <row r="17" spans="1:11" ht="15.75" x14ac:dyDescent="0.25">
      <c r="A17" s="18"/>
      <c r="B17" s="16"/>
      <c r="C17" s="14"/>
      <c r="D17" s="14"/>
      <c r="E17" s="15"/>
      <c r="F17" s="17">
        <f t="shared" si="0"/>
        <v>0</v>
      </c>
      <c r="G17" s="16"/>
      <c r="H17" s="14"/>
      <c r="I17" s="15"/>
      <c r="J17" s="14"/>
      <c r="K17" s="13"/>
    </row>
    <row r="18" spans="1:11" ht="15.75" x14ac:dyDescent="0.25">
      <c r="A18" s="18"/>
      <c r="B18" s="16"/>
      <c r="C18" s="14"/>
      <c r="D18" s="14"/>
      <c r="E18" s="15"/>
      <c r="F18" s="17">
        <f t="shared" si="0"/>
        <v>0</v>
      </c>
      <c r="G18" s="16"/>
      <c r="H18" s="14"/>
      <c r="I18" s="15"/>
      <c r="J18" s="14"/>
      <c r="K18" s="13"/>
    </row>
    <row r="19" spans="1:11" ht="15.75" x14ac:dyDescent="0.25">
      <c r="A19" s="18"/>
      <c r="B19" s="16"/>
      <c r="C19" s="14"/>
      <c r="D19" s="14"/>
      <c r="E19" s="15"/>
      <c r="F19" s="17">
        <f t="shared" si="0"/>
        <v>0</v>
      </c>
      <c r="G19" s="16"/>
      <c r="H19" s="14"/>
      <c r="I19" s="15"/>
      <c r="J19" s="14"/>
      <c r="K19" s="13"/>
    </row>
    <row r="20" spans="1:11" ht="15.75" x14ac:dyDescent="0.25">
      <c r="A20" s="18"/>
      <c r="B20" s="16"/>
      <c r="C20" s="14"/>
      <c r="D20" s="14"/>
      <c r="E20" s="15"/>
      <c r="F20" s="17">
        <f t="shared" si="0"/>
        <v>0</v>
      </c>
      <c r="G20" s="16"/>
      <c r="H20" s="14"/>
      <c r="I20" s="15"/>
      <c r="J20" s="14"/>
      <c r="K20" s="13"/>
    </row>
    <row r="21" spans="1:11" ht="15.75" x14ac:dyDescent="0.25">
      <c r="A21" s="18"/>
      <c r="B21" s="16"/>
      <c r="C21" s="14"/>
      <c r="D21" s="14"/>
      <c r="E21" s="15"/>
      <c r="F21" s="17">
        <f t="shared" si="0"/>
        <v>0</v>
      </c>
      <c r="G21" s="16"/>
      <c r="H21" s="14"/>
      <c r="I21" s="15"/>
      <c r="J21" s="14"/>
      <c r="K21" s="13"/>
    </row>
    <row r="22" spans="1:11" ht="15.75" x14ac:dyDescent="0.25">
      <c r="A22" s="18"/>
      <c r="B22" s="16"/>
      <c r="C22" s="14"/>
      <c r="D22" s="14"/>
      <c r="E22" s="15"/>
      <c r="F22" s="17">
        <f t="shared" si="0"/>
        <v>0</v>
      </c>
      <c r="G22" s="16"/>
      <c r="H22" s="14"/>
      <c r="I22" s="15"/>
      <c r="J22" s="14"/>
      <c r="K22" s="13"/>
    </row>
    <row r="23" spans="1:11" ht="15.75" x14ac:dyDescent="0.25">
      <c r="A23" s="19"/>
      <c r="B23" s="16"/>
      <c r="C23" s="14"/>
      <c r="D23" s="14"/>
      <c r="E23" s="15"/>
      <c r="F23" s="17">
        <f t="shared" si="0"/>
        <v>0</v>
      </c>
      <c r="G23" s="16"/>
      <c r="H23" s="14"/>
      <c r="I23" s="15"/>
      <c r="J23" s="14"/>
      <c r="K23" s="13"/>
    </row>
    <row r="24" spans="1:11" ht="15.75" x14ac:dyDescent="0.25">
      <c r="A24" s="19"/>
      <c r="B24" s="16"/>
      <c r="C24" s="14"/>
      <c r="D24" s="14"/>
      <c r="E24" s="15"/>
      <c r="F24" s="17">
        <f t="shared" si="0"/>
        <v>0</v>
      </c>
      <c r="G24" s="16"/>
      <c r="H24" s="14"/>
      <c r="I24" s="15"/>
      <c r="J24" s="14"/>
      <c r="K24" s="13"/>
    </row>
    <row r="25" spans="1:11" ht="15.75" x14ac:dyDescent="0.25">
      <c r="A25" s="18"/>
      <c r="B25" s="16"/>
      <c r="C25" s="14"/>
      <c r="D25" s="14"/>
      <c r="E25" s="15"/>
      <c r="F25" s="17">
        <f t="shared" si="0"/>
        <v>0</v>
      </c>
      <c r="G25" s="16"/>
      <c r="H25" s="14"/>
      <c r="I25" s="15"/>
      <c r="J25" s="14"/>
      <c r="K25" s="13"/>
    </row>
    <row r="26" spans="1:11" ht="15.75" x14ac:dyDescent="0.25">
      <c r="A26" s="18"/>
      <c r="B26" s="16"/>
      <c r="C26" s="14"/>
      <c r="D26" s="14"/>
      <c r="E26" s="15"/>
      <c r="F26" s="17">
        <f t="shared" si="0"/>
        <v>0</v>
      </c>
      <c r="G26" s="16"/>
      <c r="H26" s="14"/>
      <c r="I26" s="15"/>
      <c r="J26" s="14"/>
      <c r="K26" s="13"/>
    </row>
    <row r="27" spans="1:11" ht="15.75" x14ac:dyDescent="0.25">
      <c r="A27" s="18"/>
      <c r="B27" s="16"/>
      <c r="C27" s="14"/>
      <c r="D27" s="14"/>
      <c r="E27" s="15"/>
      <c r="F27" s="17">
        <f t="shared" si="0"/>
        <v>0</v>
      </c>
      <c r="G27" s="16"/>
      <c r="H27" s="14"/>
      <c r="I27" s="15"/>
      <c r="J27" s="14"/>
      <c r="K27" s="13"/>
    </row>
    <row r="28" spans="1:11" ht="15.75" x14ac:dyDescent="0.25">
      <c r="A28" s="18"/>
      <c r="B28" s="16"/>
      <c r="C28" s="14"/>
      <c r="D28" s="14"/>
      <c r="E28" s="15"/>
      <c r="F28" s="17">
        <f t="shared" si="0"/>
        <v>0</v>
      </c>
      <c r="G28" s="16"/>
      <c r="H28" s="14"/>
      <c r="I28" s="15"/>
      <c r="J28" s="14"/>
      <c r="K28" s="13"/>
    </row>
    <row r="29" spans="1:11" ht="15.75" x14ac:dyDescent="0.25">
      <c r="A29" s="18"/>
      <c r="B29" s="16"/>
      <c r="C29" s="14"/>
      <c r="D29" s="14"/>
      <c r="E29" s="15"/>
      <c r="F29" s="17">
        <f t="shared" si="0"/>
        <v>0</v>
      </c>
      <c r="G29" s="16"/>
      <c r="H29" s="14"/>
      <c r="I29" s="15"/>
      <c r="J29" s="14"/>
      <c r="K29" s="13"/>
    </row>
    <row r="30" spans="1:11" ht="15.75" x14ac:dyDescent="0.25">
      <c r="A30" s="18"/>
      <c r="B30" s="16"/>
      <c r="C30" s="14"/>
      <c r="D30" s="14"/>
      <c r="E30" s="15"/>
      <c r="F30" s="17">
        <f t="shared" si="0"/>
        <v>0</v>
      </c>
      <c r="G30" s="16"/>
      <c r="H30" s="14"/>
      <c r="I30" s="15"/>
      <c r="J30" s="14"/>
      <c r="K30" s="13"/>
    </row>
    <row r="31" spans="1:11" ht="15.75" x14ac:dyDescent="0.25">
      <c r="A31" s="18"/>
      <c r="B31" s="16"/>
      <c r="C31" s="14"/>
      <c r="D31" s="14"/>
      <c r="E31" s="15"/>
      <c r="F31" s="17">
        <f t="shared" si="0"/>
        <v>0</v>
      </c>
      <c r="G31" s="16"/>
      <c r="H31" s="14"/>
      <c r="I31" s="15"/>
      <c r="J31" s="14"/>
      <c r="K31" s="13"/>
    </row>
    <row r="32" spans="1:11" ht="15.75" x14ac:dyDescent="0.25">
      <c r="A32" s="18"/>
      <c r="B32" s="16"/>
      <c r="C32" s="14"/>
      <c r="D32" s="14"/>
      <c r="E32" s="15"/>
      <c r="F32" s="17">
        <f t="shared" si="0"/>
        <v>0</v>
      </c>
      <c r="G32" s="16"/>
      <c r="H32" s="14"/>
      <c r="I32" s="15"/>
      <c r="J32" s="14"/>
      <c r="K32" s="13"/>
    </row>
    <row r="33" spans="1:11" ht="15.75" x14ac:dyDescent="0.25">
      <c r="A33" s="19"/>
      <c r="B33" s="16"/>
      <c r="C33" s="14"/>
      <c r="D33" s="14"/>
      <c r="E33" s="15"/>
      <c r="F33" s="17">
        <f t="shared" si="0"/>
        <v>0</v>
      </c>
      <c r="G33" s="16"/>
      <c r="H33" s="14"/>
      <c r="I33" s="15"/>
      <c r="J33" s="14"/>
      <c r="K33" s="13"/>
    </row>
    <row r="34" spans="1:11" ht="15.75" x14ac:dyDescent="0.25">
      <c r="A34" s="19"/>
      <c r="B34" s="16"/>
      <c r="C34" s="14"/>
      <c r="D34" s="14"/>
      <c r="E34" s="15"/>
      <c r="F34" s="17">
        <f t="shared" si="0"/>
        <v>0</v>
      </c>
      <c r="G34" s="16"/>
      <c r="H34" s="14"/>
      <c r="I34" s="15"/>
      <c r="J34" s="14"/>
      <c r="K34" s="13"/>
    </row>
    <row r="35" spans="1:11" ht="15.75" x14ac:dyDescent="0.25">
      <c r="A35" s="18"/>
      <c r="B35" s="16"/>
      <c r="C35" s="14"/>
      <c r="D35" s="14"/>
      <c r="E35" s="15"/>
      <c r="F35" s="17">
        <f t="shared" si="0"/>
        <v>0</v>
      </c>
      <c r="G35" s="16"/>
      <c r="H35" s="14"/>
      <c r="I35" s="15"/>
      <c r="J35" s="14"/>
      <c r="K35" s="13"/>
    </row>
    <row r="36" spans="1:11" ht="15.75" x14ac:dyDescent="0.25">
      <c r="A36" s="18"/>
      <c r="B36" s="16"/>
      <c r="C36" s="14"/>
      <c r="D36" s="14"/>
      <c r="E36" s="15"/>
      <c r="F36" s="17">
        <f t="shared" si="0"/>
        <v>0</v>
      </c>
      <c r="G36" s="16"/>
      <c r="H36" s="14"/>
      <c r="I36" s="15"/>
      <c r="J36" s="14"/>
      <c r="K36" s="13"/>
    </row>
    <row r="37" spans="1:11" ht="15.75" x14ac:dyDescent="0.25">
      <c r="A37" s="18"/>
      <c r="B37" s="16"/>
      <c r="C37" s="14"/>
      <c r="D37" s="14"/>
      <c r="E37" s="15"/>
      <c r="F37" s="17">
        <f t="shared" si="0"/>
        <v>0</v>
      </c>
      <c r="G37" s="16"/>
      <c r="H37" s="14"/>
      <c r="I37" s="15"/>
      <c r="J37" s="14"/>
      <c r="K37" s="13"/>
    </row>
    <row r="38" spans="1:11" ht="15.75" x14ac:dyDescent="0.25">
      <c r="A38" s="18"/>
      <c r="B38" s="16"/>
      <c r="C38" s="14"/>
      <c r="D38" s="14"/>
      <c r="E38" s="15"/>
      <c r="F38" s="17">
        <f t="shared" si="0"/>
        <v>0</v>
      </c>
      <c r="G38" s="16"/>
      <c r="H38" s="14"/>
      <c r="I38" s="15"/>
      <c r="J38" s="14"/>
      <c r="K38" s="13"/>
    </row>
    <row r="39" spans="1:11" ht="15.75" x14ac:dyDescent="0.25">
      <c r="A39" s="18"/>
      <c r="B39" s="16"/>
      <c r="C39" s="14"/>
      <c r="D39" s="14"/>
      <c r="E39" s="15"/>
      <c r="F39" s="17">
        <f t="shared" si="0"/>
        <v>0</v>
      </c>
      <c r="G39" s="16"/>
      <c r="H39" s="14"/>
      <c r="I39" s="15"/>
      <c r="J39" s="14"/>
      <c r="K39" s="13"/>
    </row>
    <row r="40" spans="1:11" ht="15.75" x14ac:dyDescent="0.25">
      <c r="A40" s="18"/>
      <c r="B40" s="16"/>
      <c r="C40" s="14"/>
      <c r="D40" s="14"/>
      <c r="E40" s="15"/>
      <c r="F40" s="17">
        <f t="shared" si="0"/>
        <v>0</v>
      </c>
      <c r="G40" s="16"/>
      <c r="H40" s="14"/>
      <c r="I40" s="15"/>
      <c r="J40" s="14"/>
      <c r="K40" s="13"/>
    </row>
    <row r="41" spans="1:11" ht="15.75" x14ac:dyDescent="0.25">
      <c r="A41" s="18"/>
      <c r="B41" s="16"/>
      <c r="C41" s="14"/>
      <c r="D41" s="14"/>
      <c r="E41" s="15"/>
      <c r="F41" s="17">
        <f t="shared" si="0"/>
        <v>0</v>
      </c>
      <c r="G41" s="16"/>
      <c r="H41" s="14"/>
      <c r="I41" s="15"/>
      <c r="J41" s="14"/>
      <c r="K41" s="13"/>
    </row>
    <row r="42" spans="1:11" ht="15.75" x14ac:dyDescent="0.25">
      <c r="A42" s="18"/>
      <c r="B42" s="16"/>
      <c r="C42" s="14"/>
      <c r="D42" s="14"/>
      <c r="E42" s="15"/>
      <c r="F42" s="17">
        <f t="shared" si="0"/>
        <v>0</v>
      </c>
      <c r="G42" s="16"/>
      <c r="H42" s="14"/>
      <c r="I42" s="15"/>
      <c r="J42" s="14"/>
      <c r="K42" s="13"/>
    </row>
    <row r="43" spans="1:11" ht="15.75" x14ac:dyDescent="0.25">
      <c r="A43" s="19"/>
      <c r="B43" s="16"/>
      <c r="C43" s="14"/>
      <c r="D43" s="14"/>
      <c r="E43" s="15"/>
      <c r="F43" s="17">
        <f t="shared" si="0"/>
        <v>0</v>
      </c>
      <c r="G43" s="16"/>
      <c r="H43" s="14"/>
      <c r="I43" s="15"/>
      <c r="J43" s="14"/>
      <c r="K43" s="13"/>
    </row>
    <row r="44" spans="1:11" ht="15.75" x14ac:dyDescent="0.25">
      <c r="A44" s="19"/>
      <c r="B44" s="16"/>
      <c r="C44" s="14"/>
      <c r="D44" s="14"/>
      <c r="E44" s="15"/>
      <c r="F44" s="17">
        <f t="shared" si="0"/>
        <v>0</v>
      </c>
      <c r="G44" s="16"/>
      <c r="H44" s="14"/>
      <c r="I44" s="15"/>
      <c r="J44" s="14"/>
      <c r="K44" s="13"/>
    </row>
    <row r="45" spans="1:11" ht="15.75" x14ac:dyDescent="0.25">
      <c r="A45" s="27"/>
      <c r="B45" s="12"/>
      <c r="C45" s="25"/>
      <c r="D45" s="25"/>
      <c r="E45" s="26"/>
      <c r="F45" s="17">
        <f t="shared" si="0"/>
        <v>0</v>
      </c>
      <c r="G45" s="12"/>
      <c r="H45" s="25"/>
      <c r="I45" s="26"/>
      <c r="J45" s="25"/>
      <c r="K45" s="13"/>
    </row>
    <row r="46" spans="1:11" ht="15.75" x14ac:dyDescent="0.25">
      <c r="A46" s="27"/>
      <c r="B46" s="12"/>
      <c r="C46" s="25"/>
      <c r="D46" s="25"/>
      <c r="E46" s="26"/>
      <c r="F46" s="17">
        <f t="shared" si="0"/>
        <v>0</v>
      </c>
      <c r="G46" s="12"/>
      <c r="H46" s="25"/>
      <c r="I46" s="26"/>
      <c r="J46" s="25"/>
      <c r="K46" s="13"/>
    </row>
    <row r="47" spans="1:11" ht="15.75" x14ac:dyDescent="0.25">
      <c r="A47" s="27"/>
      <c r="B47" s="12"/>
      <c r="C47" s="25"/>
      <c r="D47" s="25"/>
      <c r="E47" s="26"/>
      <c r="F47" s="17">
        <f t="shared" si="0"/>
        <v>0</v>
      </c>
      <c r="G47" s="12"/>
      <c r="H47" s="25"/>
      <c r="I47" s="26"/>
      <c r="J47" s="25"/>
      <c r="K47" s="13"/>
    </row>
    <row r="48" spans="1:11" ht="15.75" x14ac:dyDescent="0.25">
      <c r="A48" s="12"/>
      <c r="B48" s="11" t="s">
        <v>5</v>
      </c>
      <c r="C48" s="7">
        <f>SUM(C5:C47)</f>
        <v>1724.2</v>
      </c>
      <c r="D48" s="7">
        <f>SUM(D5:D47)</f>
        <v>0</v>
      </c>
      <c r="E48" s="8"/>
      <c r="F48" s="10">
        <f t="shared" si="0"/>
        <v>1724.2</v>
      </c>
      <c r="G48" s="9"/>
      <c r="H48" s="7">
        <f>SUM(H5:H47)</f>
        <v>1701.6000000000001</v>
      </c>
      <c r="I48" s="8"/>
      <c r="J48" s="7">
        <f>SUM(J5:J47)</f>
        <v>0</v>
      </c>
      <c r="K48" s="6">
        <f>C48-H48</f>
        <v>22.599999999999909</v>
      </c>
    </row>
    <row r="51" spans="2:8" ht="15.75" x14ac:dyDescent="0.25">
      <c r="B51" s="4" t="s">
        <v>31</v>
      </c>
      <c r="F51" s="5"/>
      <c r="G51" s="217" t="s">
        <v>30</v>
      </c>
      <c r="H51" s="218"/>
    </row>
    <row r="52" spans="2:8" x14ac:dyDescent="0.25">
      <c r="B52" s="4"/>
      <c r="F52" s="3" t="s">
        <v>0</v>
      </c>
      <c r="G52" s="2"/>
      <c r="H52" s="2"/>
    </row>
    <row r="53" spans="2:8" ht="15.75" x14ac:dyDescent="0.25">
      <c r="B53" s="4" t="s">
        <v>2</v>
      </c>
      <c r="F53" s="5"/>
      <c r="G53" s="217" t="s">
        <v>29</v>
      </c>
      <c r="H53" s="218"/>
    </row>
    <row r="54" spans="2:8" x14ac:dyDescent="0.25">
      <c r="F54" s="3" t="s">
        <v>0</v>
      </c>
      <c r="G54" s="2"/>
      <c r="H54" s="2"/>
    </row>
  </sheetData>
  <mergeCells count="10">
    <mergeCell ref="K3:K4"/>
    <mergeCell ref="A2:K2"/>
    <mergeCell ref="B1:J1"/>
    <mergeCell ref="C3:E3"/>
    <mergeCell ref="G53:H53"/>
    <mergeCell ref="G51:H51"/>
    <mergeCell ref="A3:A4"/>
    <mergeCell ref="B3:B4"/>
    <mergeCell ref="F3:F4"/>
    <mergeCell ref="G3:J3"/>
  </mergeCells>
  <printOptions horizontalCentered="1" verticalCentered="1"/>
  <pageMargins left="0" right="0" top="0" bottom="0" header="0" footer="0"/>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90" zoomScaleNormal="90" workbookViewId="0"/>
  </sheetViews>
  <sheetFormatPr defaultRowHeight="15" x14ac:dyDescent="0.25"/>
  <cols>
    <col min="1" max="1" width="7.28515625" style="1" customWidth="1"/>
    <col min="2" max="2" width="25.8554687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91.5" customHeight="1" x14ac:dyDescent="0.25">
      <c r="A1" s="24"/>
      <c r="B1" s="198" t="s">
        <v>28</v>
      </c>
      <c r="C1" s="209"/>
      <c r="D1" s="209"/>
      <c r="E1" s="209"/>
      <c r="F1" s="209"/>
      <c r="G1" s="209"/>
      <c r="H1" s="209"/>
      <c r="I1" s="209"/>
      <c r="J1" s="209"/>
      <c r="K1" s="24"/>
    </row>
    <row r="2" spans="1:11" ht="31.5" customHeight="1" x14ac:dyDescent="0.25">
      <c r="A2" s="199" t="s">
        <v>27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63" x14ac:dyDescent="0.25">
      <c r="A5" s="18">
        <v>1</v>
      </c>
      <c r="B5" s="15" t="s">
        <v>14</v>
      </c>
      <c r="C5" s="14"/>
      <c r="D5" s="14">
        <v>21.74</v>
      </c>
      <c r="E5" s="15" t="s">
        <v>8</v>
      </c>
      <c r="F5" s="17">
        <f>SUM(C5,D5)</f>
        <v>21.74</v>
      </c>
      <c r="G5" s="16"/>
      <c r="H5" s="14"/>
      <c r="I5" s="15" t="s">
        <v>8</v>
      </c>
      <c r="J5" s="14">
        <v>21.74</v>
      </c>
      <c r="K5" s="13"/>
    </row>
    <row r="6" spans="1:11" ht="47.25" x14ac:dyDescent="0.25">
      <c r="A6" s="18">
        <v>2</v>
      </c>
      <c r="B6" s="15" t="s">
        <v>13</v>
      </c>
      <c r="C6" s="14"/>
      <c r="D6" s="14">
        <v>24.27</v>
      </c>
      <c r="E6" s="15" t="s">
        <v>8</v>
      </c>
      <c r="F6" s="17">
        <f>SUM(C6,D6)</f>
        <v>24.27</v>
      </c>
      <c r="G6" s="16"/>
      <c r="H6" s="14"/>
      <c r="I6" s="15" t="s">
        <v>8</v>
      </c>
      <c r="J6" s="14">
        <v>24.27</v>
      </c>
      <c r="K6" s="13"/>
    </row>
    <row r="7" spans="1:11" ht="64.150000000000006" customHeight="1" x14ac:dyDescent="0.25">
      <c r="A7" s="18">
        <v>3</v>
      </c>
      <c r="B7" s="15" t="s">
        <v>12</v>
      </c>
      <c r="C7" s="14"/>
      <c r="D7" s="14">
        <v>103.63</v>
      </c>
      <c r="E7" s="15" t="s">
        <v>8</v>
      </c>
      <c r="F7" s="17">
        <f>SUM(C7+D7)</f>
        <v>103.63</v>
      </c>
      <c r="G7" s="16"/>
      <c r="H7" s="14"/>
      <c r="I7" s="15" t="s">
        <v>8</v>
      </c>
      <c r="J7" s="14">
        <v>103.63</v>
      </c>
      <c r="K7" s="13"/>
    </row>
    <row r="8" spans="1:11" ht="67.900000000000006" customHeight="1" x14ac:dyDescent="0.25">
      <c r="A8" s="18">
        <v>4</v>
      </c>
      <c r="B8" s="15" t="s">
        <v>11</v>
      </c>
      <c r="C8" s="14"/>
      <c r="D8" s="14">
        <v>53.66</v>
      </c>
      <c r="E8" s="15" t="s">
        <v>8</v>
      </c>
      <c r="F8" s="17">
        <f>SUM(C8,D8)</f>
        <v>53.66</v>
      </c>
      <c r="G8" s="16"/>
      <c r="H8" s="14"/>
      <c r="I8" s="15" t="s">
        <v>8</v>
      </c>
      <c r="J8" s="14">
        <v>53.66</v>
      </c>
      <c r="K8" s="13"/>
    </row>
    <row r="9" spans="1:11" ht="67.900000000000006" customHeight="1" x14ac:dyDescent="0.25">
      <c r="A9" s="18">
        <v>5</v>
      </c>
      <c r="B9" s="15" t="s">
        <v>10</v>
      </c>
      <c r="C9" s="14"/>
      <c r="D9" s="14">
        <v>38.1</v>
      </c>
      <c r="E9" s="15" t="s">
        <v>8</v>
      </c>
      <c r="F9" s="17">
        <v>38.1</v>
      </c>
      <c r="G9" s="16"/>
      <c r="H9" s="14"/>
      <c r="I9" s="15" t="s">
        <v>8</v>
      </c>
      <c r="J9" s="14">
        <v>38.1</v>
      </c>
      <c r="K9" s="13"/>
    </row>
    <row r="10" spans="1:11" ht="67.900000000000006" customHeight="1" x14ac:dyDescent="0.25">
      <c r="A10" s="18">
        <v>6</v>
      </c>
      <c r="B10" s="15" t="s">
        <v>9</v>
      </c>
      <c r="C10" s="14"/>
      <c r="D10" s="14">
        <v>77.19</v>
      </c>
      <c r="E10" s="15" t="s">
        <v>8</v>
      </c>
      <c r="F10" s="17">
        <v>77.19</v>
      </c>
      <c r="G10" s="16"/>
      <c r="H10" s="14"/>
      <c r="I10" s="15" t="s">
        <v>8</v>
      </c>
      <c r="J10" s="14">
        <v>77.19</v>
      </c>
      <c r="K10" s="13"/>
    </row>
    <row r="11" spans="1:11" ht="47.25" x14ac:dyDescent="0.25">
      <c r="A11" s="18">
        <v>7</v>
      </c>
      <c r="B11" s="15" t="s">
        <v>7</v>
      </c>
      <c r="C11" s="21">
        <v>12.66</v>
      </c>
      <c r="D11" s="14"/>
      <c r="E11" s="15"/>
      <c r="F11" s="17">
        <f>SUM(C11,D11)</f>
        <v>12.66</v>
      </c>
      <c r="G11" s="15" t="s">
        <v>6</v>
      </c>
      <c r="H11" s="20">
        <v>2.1</v>
      </c>
      <c r="I11" s="15"/>
      <c r="J11" s="14"/>
      <c r="K11" s="13">
        <v>10.56</v>
      </c>
    </row>
    <row r="12" spans="1:11" ht="15.75" x14ac:dyDescent="0.25">
      <c r="A12" s="18">
        <v>8</v>
      </c>
      <c r="B12" s="16"/>
      <c r="C12" s="14"/>
      <c r="D12" s="14"/>
      <c r="E12" s="15"/>
      <c r="F12" s="17">
        <f>SUM(C12,D12)</f>
        <v>0</v>
      </c>
      <c r="G12" s="19"/>
      <c r="H12" s="14"/>
      <c r="I12" s="15"/>
      <c r="J12" s="14"/>
      <c r="K12" s="13"/>
    </row>
    <row r="13" spans="1:11" ht="15.75" x14ac:dyDescent="0.25">
      <c r="A13" s="18"/>
      <c r="B13" s="16"/>
      <c r="C13" s="14"/>
      <c r="D13" s="14"/>
      <c r="E13" s="15"/>
      <c r="F13" s="17">
        <f>SUM(C13,D13)</f>
        <v>0</v>
      </c>
      <c r="G13" s="19"/>
      <c r="H13" s="14"/>
      <c r="I13" s="15"/>
      <c r="J13" s="14"/>
      <c r="K13" s="13"/>
    </row>
    <row r="14" spans="1:11" ht="15.75" x14ac:dyDescent="0.25">
      <c r="A14" s="18"/>
      <c r="B14" s="16"/>
      <c r="C14" s="14"/>
      <c r="D14" s="14"/>
      <c r="E14" s="15"/>
      <c r="F14" s="17">
        <f>SUM(C14,D14)</f>
        <v>0</v>
      </c>
      <c r="G14" s="16"/>
      <c r="H14" s="14"/>
      <c r="I14" s="15"/>
      <c r="J14" s="14"/>
      <c r="K14" s="13"/>
    </row>
    <row r="15" spans="1:11" ht="15.75" x14ac:dyDescent="0.25">
      <c r="A15" s="12"/>
      <c r="B15" s="11" t="s">
        <v>5</v>
      </c>
      <c r="C15" s="7">
        <f>SUM(C5:C14)</f>
        <v>12.66</v>
      </c>
      <c r="D15" s="7">
        <f>SUM(D5:D14)</f>
        <v>318.58999999999997</v>
      </c>
      <c r="E15" s="8"/>
      <c r="F15" s="10">
        <f>SUM(C15,D15)</f>
        <v>331.25</v>
      </c>
      <c r="G15" s="9"/>
      <c r="H15" s="7">
        <f>SUM(H5:H14)</f>
        <v>2.1</v>
      </c>
      <c r="I15" s="8"/>
      <c r="J15" s="7">
        <f>SUM(J5:J14)</f>
        <v>318.58999999999997</v>
      </c>
      <c r="K15" s="6">
        <f>C15-H15</f>
        <v>10.56</v>
      </c>
    </row>
    <row r="18" spans="2:8" ht="15.75" x14ac:dyDescent="0.25">
      <c r="B18" s="4" t="s">
        <v>4</v>
      </c>
      <c r="F18" s="5"/>
      <c r="G18" s="217" t="s">
        <v>3</v>
      </c>
      <c r="H18" s="218"/>
    </row>
    <row r="19" spans="2:8" x14ac:dyDescent="0.25">
      <c r="B19" s="4"/>
      <c r="F19" s="3" t="s">
        <v>0</v>
      </c>
      <c r="G19" s="2"/>
      <c r="H19" s="2"/>
    </row>
    <row r="20" spans="2:8" x14ac:dyDescent="0.25">
      <c r="B20" s="4" t="s">
        <v>2</v>
      </c>
      <c r="F20" s="230" t="s">
        <v>1</v>
      </c>
      <c r="G20" s="231"/>
      <c r="H20" s="231"/>
    </row>
    <row r="21" spans="2:8" x14ac:dyDescent="0.25">
      <c r="F21" s="3" t="s">
        <v>0</v>
      </c>
      <c r="G21" s="2"/>
      <c r="H21" s="2"/>
    </row>
  </sheetData>
  <mergeCells count="10">
    <mergeCell ref="F20:H20"/>
    <mergeCell ref="K3:K4"/>
    <mergeCell ref="A2:K2"/>
    <mergeCell ref="B1:J1"/>
    <mergeCell ref="C3:E3"/>
    <mergeCell ref="G18:H18"/>
    <mergeCell ref="A3:A4"/>
    <mergeCell ref="B3:B4"/>
    <mergeCell ref="F3:F4"/>
    <mergeCell ref="G3:J3"/>
  </mergeCells>
  <printOptions horizontalCentered="1" verticalCentered="1"/>
  <pageMargins left="0" right="0" top="0" bottom="0" header="0" footer="0"/>
  <pageSetup paperSize="9" scale="58" orientation="landscape" horizontalDpi="180" verticalDpi="18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80" zoomScaleNormal="80" workbookViewId="0">
      <selection activeCell="H11" sqref="H11"/>
    </sheetView>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24"/>
      <c r="B1" s="198" t="s">
        <v>523</v>
      </c>
      <c r="C1" s="209"/>
      <c r="D1" s="209"/>
      <c r="E1" s="209"/>
      <c r="F1" s="209"/>
      <c r="G1" s="209"/>
      <c r="H1" s="209"/>
      <c r="I1" s="209"/>
      <c r="J1" s="209"/>
      <c r="K1" s="24"/>
    </row>
    <row r="2" spans="1:11" ht="31.5" customHeight="1" x14ac:dyDescent="0.25">
      <c r="A2" s="199" t="s">
        <v>27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31.5" x14ac:dyDescent="0.25">
      <c r="A5" s="18" t="s">
        <v>522</v>
      </c>
      <c r="B5" s="16" t="s">
        <v>50</v>
      </c>
      <c r="C5" s="14">
        <v>54.3</v>
      </c>
      <c r="D5" s="14"/>
      <c r="E5" s="15"/>
      <c r="F5" s="17">
        <f t="shared" ref="F5:F46" si="0">SUM(C5,D5)</f>
        <v>54.3</v>
      </c>
      <c r="G5" s="16">
        <v>2210</v>
      </c>
      <c r="H5" s="14">
        <v>39</v>
      </c>
      <c r="I5" s="28" t="s">
        <v>521</v>
      </c>
      <c r="J5" s="14" t="s">
        <v>357</v>
      </c>
      <c r="K5" s="13">
        <v>15.3</v>
      </c>
    </row>
    <row r="6" spans="1:11" ht="15.75" x14ac:dyDescent="0.25">
      <c r="A6" s="18"/>
      <c r="B6" s="16"/>
      <c r="C6" s="14"/>
      <c r="D6" s="14"/>
      <c r="E6" s="15"/>
      <c r="F6" s="17">
        <f t="shared" si="0"/>
        <v>0</v>
      </c>
      <c r="G6" s="16"/>
      <c r="H6" s="14"/>
      <c r="I6" s="28"/>
      <c r="J6" s="14"/>
      <c r="K6" s="13"/>
    </row>
    <row r="7" spans="1:11" ht="15.75" x14ac:dyDescent="0.25">
      <c r="A7" s="18"/>
      <c r="B7" s="16"/>
      <c r="C7" s="14"/>
      <c r="D7" s="14"/>
      <c r="E7" s="15"/>
      <c r="F7" s="17">
        <f t="shared" si="0"/>
        <v>0</v>
      </c>
      <c r="G7" s="16"/>
      <c r="H7" s="14"/>
      <c r="I7" s="28"/>
      <c r="J7" s="14"/>
      <c r="K7" s="13"/>
    </row>
    <row r="8" spans="1:11" ht="15.75" x14ac:dyDescent="0.25">
      <c r="A8" s="18"/>
      <c r="B8" s="16"/>
      <c r="C8" s="14"/>
      <c r="D8" s="14"/>
      <c r="E8" s="15"/>
      <c r="F8" s="17">
        <f t="shared" si="0"/>
        <v>0</v>
      </c>
      <c r="G8" s="16"/>
      <c r="H8" s="14"/>
      <c r="I8" s="28"/>
      <c r="J8" s="14"/>
      <c r="K8" s="13"/>
    </row>
    <row r="9" spans="1:11" ht="15.75" x14ac:dyDescent="0.25">
      <c r="A9" s="18"/>
      <c r="B9" s="16"/>
      <c r="C9" s="14"/>
      <c r="D9" s="14"/>
      <c r="E9" s="15"/>
      <c r="F9" s="17">
        <f t="shared" si="0"/>
        <v>0</v>
      </c>
      <c r="G9" s="16"/>
      <c r="H9" s="14"/>
      <c r="I9" s="28"/>
      <c r="J9" s="14"/>
      <c r="K9" s="13"/>
    </row>
    <row r="10" spans="1:11" ht="15.75" x14ac:dyDescent="0.25">
      <c r="A10" s="18"/>
      <c r="B10" s="16"/>
      <c r="C10" s="14"/>
      <c r="D10" s="14"/>
      <c r="E10" s="15"/>
      <c r="F10" s="17">
        <f t="shared" si="0"/>
        <v>0</v>
      </c>
      <c r="G10" s="19"/>
      <c r="H10" s="14"/>
      <c r="I10" s="15"/>
      <c r="J10" s="14"/>
      <c r="K10" s="13"/>
    </row>
    <row r="11" spans="1:11" ht="15.75" x14ac:dyDescent="0.25">
      <c r="A11" s="18"/>
      <c r="B11" s="16"/>
      <c r="C11" s="14"/>
      <c r="D11" s="14"/>
      <c r="E11" s="15"/>
      <c r="F11" s="17">
        <f t="shared" si="0"/>
        <v>0</v>
      </c>
      <c r="G11" s="19"/>
      <c r="H11" s="14"/>
      <c r="I11" s="15"/>
      <c r="J11" s="14"/>
      <c r="K11" s="13"/>
    </row>
    <row r="12" spans="1:11" ht="15.75" x14ac:dyDescent="0.25">
      <c r="A12" s="18"/>
      <c r="B12" s="16"/>
      <c r="C12" s="14"/>
      <c r="D12" s="14"/>
      <c r="E12" s="15"/>
      <c r="F12" s="17">
        <f t="shared" si="0"/>
        <v>0</v>
      </c>
      <c r="G12" s="16"/>
      <c r="H12" s="14"/>
      <c r="I12" s="15"/>
      <c r="J12" s="14"/>
      <c r="K12" s="13"/>
    </row>
    <row r="13" spans="1:11" ht="15.75" x14ac:dyDescent="0.25">
      <c r="A13" s="19"/>
      <c r="B13" s="16"/>
      <c r="C13" s="14"/>
      <c r="D13" s="14"/>
      <c r="E13" s="15"/>
      <c r="F13" s="17">
        <f t="shared" si="0"/>
        <v>0</v>
      </c>
      <c r="G13" s="16"/>
      <c r="H13" s="14"/>
      <c r="I13" s="15"/>
      <c r="J13" s="14"/>
      <c r="K13" s="13"/>
    </row>
    <row r="14" spans="1:11" ht="15" customHeight="1" x14ac:dyDescent="0.25">
      <c r="A14" s="19"/>
      <c r="B14" s="16"/>
      <c r="C14" s="14"/>
      <c r="D14" s="14"/>
      <c r="E14" s="15"/>
      <c r="F14" s="17">
        <f t="shared" si="0"/>
        <v>0</v>
      </c>
      <c r="G14" s="16"/>
      <c r="H14" s="14"/>
      <c r="I14" s="15"/>
      <c r="J14" s="14"/>
      <c r="K14" s="13"/>
    </row>
    <row r="15" spans="1:11" ht="15.75" x14ac:dyDescent="0.25">
      <c r="A15" s="18"/>
      <c r="B15" s="16"/>
      <c r="C15" s="14"/>
      <c r="D15" s="14"/>
      <c r="E15" s="15"/>
      <c r="F15" s="17">
        <f t="shared" si="0"/>
        <v>0</v>
      </c>
      <c r="G15" s="16"/>
      <c r="H15" s="14"/>
      <c r="I15" s="15"/>
      <c r="J15" s="14"/>
      <c r="K15" s="13"/>
    </row>
    <row r="16" spans="1:11" ht="15.75" x14ac:dyDescent="0.25">
      <c r="A16" s="18"/>
      <c r="B16" s="16"/>
      <c r="C16" s="14"/>
      <c r="D16" s="14"/>
      <c r="E16" s="15"/>
      <c r="F16" s="17">
        <f t="shared" si="0"/>
        <v>0</v>
      </c>
      <c r="G16" s="16"/>
      <c r="H16" s="14"/>
      <c r="I16" s="15"/>
      <c r="J16" s="14"/>
      <c r="K16" s="13"/>
    </row>
    <row r="17" spans="1:11" ht="15.75" x14ac:dyDescent="0.25">
      <c r="A17" s="18"/>
      <c r="B17" s="16"/>
      <c r="C17" s="14"/>
      <c r="D17" s="14"/>
      <c r="E17" s="15"/>
      <c r="F17" s="17">
        <f t="shared" si="0"/>
        <v>0</v>
      </c>
      <c r="G17" s="16"/>
      <c r="H17" s="14"/>
      <c r="I17" s="15"/>
      <c r="J17" s="14"/>
      <c r="K17" s="13"/>
    </row>
    <row r="18" spans="1:11" ht="15.75" x14ac:dyDescent="0.25">
      <c r="A18" s="18"/>
      <c r="B18" s="16"/>
      <c r="C18" s="14"/>
      <c r="D18" s="14"/>
      <c r="E18" s="15"/>
      <c r="F18" s="17">
        <f t="shared" si="0"/>
        <v>0</v>
      </c>
      <c r="G18" s="16"/>
      <c r="H18" s="14"/>
      <c r="I18" s="15"/>
      <c r="J18" s="14"/>
      <c r="K18" s="13"/>
    </row>
    <row r="19" spans="1:11" ht="15.75" x14ac:dyDescent="0.25">
      <c r="A19" s="18"/>
      <c r="B19" s="16"/>
      <c r="C19" s="14"/>
      <c r="D19" s="14"/>
      <c r="E19" s="15"/>
      <c r="F19" s="17">
        <f t="shared" si="0"/>
        <v>0</v>
      </c>
      <c r="G19" s="16"/>
      <c r="H19" s="14"/>
      <c r="I19" s="15"/>
      <c r="J19" s="14"/>
      <c r="K19" s="13"/>
    </row>
    <row r="20" spans="1:11" ht="15.75" x14ac:dyDescent="0.25">
      <c r="A20" s="18"/>
      <c r="B20" s="16"/>
      <c r="C20" s="14"/>
      <c r="D20" s="14"/>
      <c r="E20" s="15"/>
      <c r="F20" s="17">
        <f t="shared" si="0"/>
        <v>0</v>
      </c>
      <c r="G20" s="16"/>
      <c r="H20" s="14"/>
      <c r="I20" s="15"/>
      <c r="J20" s="14"/>
      <c r="K20" s="13"/>
    </row>
    <row r="21" spans="1:11" ht="15.75" x14ac:dyDescent="0.25">
      <c r="A21" s="18"/>
      <c r="B21" s="16"/>
      <c r="C21" s="14"/>
      <c r="D21" s="14"/>
      <c r="E21" s="15"/>
      <c r="F21" s="17">
        <f t="shared" si="0"/>
        <v>0</v>
      </c>
      <c r="G21" s="16"/>
      <c r="H21" s="14"/>
      <c r="I21" s="15"/>
      <c r="J21" s="14"/>
      <c r="K21" s="13"/>
    </row>
    <row r="22" spans="1:11" ht="15.75" x14ac:dyDescent="0.25">
      <c r="A22" s="18"/>
      <c r="B22" s="16"/>
      <c r="C22" s="14"/>
      <c r="D22" s="14"/>
      <c r="E22" s="15"/>
      <c r="F22" s="17">
        <f t="shared" si="0"/>
        <v>0</v>
      </c>
      <c r="G22" s="16"/>
      <c r="H22" s="14"/>
      <c r="I22" s="15"/>
      <c r="J22" s="14"/>
      <c r="K22" s="13"/>
    </row>
    <row r="23" spans="1:11" ht="15.75" x14ac:dyDescent="0.25">
      <c r="A23" s="19"/>
      <c r="B23" s="16"/>
      <c r="C23" s="14"/>
      <c r="D23" s="14"/>
      <c r="E23" s="15"/>
      <c r="F23" s="17">
        <f t="shared" si="0"/>
        <v>0</v>
      </c>
      <c r="G23" s="16"/>
      <c r="H23" s="14"/>
      <c r="I23" s="15"/>
      <c r="J23" s="14"/>
      <c r="K23" s="13"/>
    </row>
    <row r="24" spans="1:11" ht="15.75" x14ac:dyDescent="0.25">
      <c r="A24" s="19"/>
      <c r="B24" s="16"/>
      <c r="C24" s="14"/>
      <c r="D24" s="14"/>
      <c r="E24" s="15"/>
      <c r="F24" s="17">
        <f t="shared" si="0"/>
        <v>0</v>
      </c>
      <c r="G24" s="16"/>
      <c r="H24" s="14"/>
      <c r="I24" s="15"/>
      <c r="J24" s="14"/>
      <c r="K24" s="13"/>
    </row>
    <row r="25" spans="1:11" ht="15.75" x14ac:dyDescent="0.25">
      <c r="A25" s="18"/>
      <c r="B25" s="16"/>
      <c r="C25" s="14"/>
      <c r="D25" s="14"/>
      <c r="E25" s="15"/>
      <c r="F25" s="17">
        <f t="shared" si="0"/>
        <v>0</v>
      </c>
      <c r="G25" s="16"/>
      <c r="H25" s="14"/>
      <c r="I25" s="15"/>
      <c r="J25" s="14"/>
      <c r="K25" s="13"/>
    </row>
    <row r="26" spans="1:11" ht="15.75" x14ac:dyDescent="0.25">
      <c r="A26" s="18"/>
      <c r="B26" s="16"/>
      <c r="C26" s="14"/>
      <c r="D26" s="14"/>
      <c r="E26" s="15"/>
      <c r="F26" s="17">
        <f t="shared" si="0"/>
        <v>0</v>
      </c>
      <c r="G26" s="16"/>
      <c r="H26" s="14"/>
      <c r="I26" s="15"/>
      <c r="J26" s="14"/>
      <c r="K26" s="13"/>
    </row>
    <row r="27" spans="1:11" ht="15.75" x14ac:dyDescent="0.25">
      <c r="A27" s="18"/>
      <c r="B27" s="16"/>
      <c r="C27" s="14"/>
      <c r="D27" s="14"/>
      <c r="E27" s="15"/>
      <c r="F27" s="17">
        <f t="shared" si="0"/>
        <v>0</v>
      </c>
      <c r="G27" s="16"/>
      <c r="H27" s="14"/>
      <c r="I27" s="15"/>
      <c r="J27" s="14"/>
      <c r="K27" s="13"/>
    </row>
    <row r="28" spans="1:11" ht="15.75" x14ac:dyDescent="0.25">
      <c r="A28" s="18"/>
      <c r="B28" s="16"/>
      <c r="C28" s="14"/>
      <c r="D28" s="14"/>
      <c r="E28" s="15"/>
      <c r="F28" s="17">
        <f t="shared" si="0"/>
        <v>0</v>
      </c>
      <c r="G28" s="16"/>
      <c r="H28" s="14"/>
      <c r="I28" s="15"/>
      <c r="J28" s="14"/>
      <c r="K28" s="13"/>
    </row>
    <row r="29" spans="1:11" ht="15.75" x14ac:dyDescent="0.25">
      <c r="A29" s="18"/>
      <c r="B29" s="16"/>
      <c r="C29" s="14"/>
      <c r="D29" s="14" t="s">
        <v>357</v>
      </c>
      <c r="E29" s="15"/>
      <c r="F29" s="17">
        <f t="shared" si="0"/>
        <v>0</v>
      </c>
      <c r="G29" s="16"/>
      <c r="H29" s="14"/>
      <c r="I29" s="15" t="s">
        <v>357</v>
      </c>
      <c r="J29" s="14" t="s">
        <v>357</v>
      </c>
      <c r="K29" s="13"/>
    </row>
    <row r="30" spans="1:11" ht="15.75" x14ac:dyDescent="0.25">
      <c r="A30" s="18"/>
      <c r="B30" s="16"/>
      <c r="C30" s="14"/>
      <c r="D30" s="14"/>
      <c r="E30" s="15"/>
      <c r="F30" s="17">
        <f t="shared" si="0"/>
        <v>0</v>
      </c>
      <c r="G30" s="16"/>
      <c r="H30" s="14"/>
      <c r="I30" s="15"/>
      <c r="J30" s="14"/>
      <c r="K30" s="13"/>
    </row>
    <row r="31" spans="1:11" ht="15.75" x14ac:dyDescent="0.25">
      <c r="A31" s="18"/>
      <c r="B31" s="16"/>
      <c r="C31" s="14"/>
      <c r="D31" s="14"/>
      <c r="E31" s="15"/>
      <c r="F31" s="17">
        <f t="shared" si="0"/>
        <v>0</v>
      </c>
      <c r="G31" s="16"/>
      <c r="H31" s="14"/>
      <c r="I31" s="15"/>
      <c r="J31" s="14"/>
      <c r="K31" s="13"/>
    </row>
    <row r="32" spans="1:11" ht="15.75" x14ac:dyDescent="0.25">
      <c r="A32" s="18"/>
      <c r="B32" s="16"/>
      <c r="C32" s="14"/>
      <c r="D32" s="14"/>
      <c r="E32" s="15"/>
      <c r="F32" s="17">
        <f t="shared" si="0"/>
        <v>0</v>
      </c>
      <c r="G32" s="16"/>
      <c r="H32" s="14"/>
      <c r="I32" s="15"/>
      <c r="J32" s="14"/>
      <c r="K32" s="13"/>
    </row>
    <row r="33" spans="1:11" ht="15.75" x14ac:dyDescent="0.25">
      <c r="A33" s="18"/>
      <c r="B33" s="16"/>
      <c r="C33" s="14"/>
      <c r="D33" s="14"/>
      <c r="E33" s="15"/>
      <c r="F33" s="17">
        <f t="shared" si="0"/>
        <v>0</v>
      </c>
      <c r="G33" s="16"/>
      <c r="H33" s="14"/>
      <c r="I33" s="15"/>
      <c r="J33" s="14"/>
      <c r="K33" s="13"/>
    </row>
    <row r="34" spans="1:11" ht="15.75" x14ac:dyDescent="0.25">
      <c r="A34" s="18"/>
      <c r="B34" s="16"/>
      <c r="C34" s="14"/>
      <c r="D34" s="14"/>
      <c r="E34" s="15"/>
      <c r="F34" s="17">
        <f t="shared" si="0"/>
        <v>0</v>
      </c>
      <c r="G34" s="16"/>
      <c r="H34" s="14"/>
      <c r="I34" s="15"/>
      <c r="J34" s="14"/>
      <c r="K34" s="13"/>
    </row>
    <row r="35" spans="1:11" ht="15.75" x14ac:dyDescent="0.25">
      <c r="A35" s="18"/>
      <c r="B35" s="16"/>
      <c r="C35" s="14"/>
      <c r="D35" s="14"/>
      <c r="E35" s="15"/>
      <c r="F35" s="17">
        <f t="shared" si="0"/>
        <v>0</v>
      </c>
      <c r="G35" s="16"/>
      <c r="H35" s="14"/>
      <c r="I35" s="15"/>
      <c r="J35" s="14"/>
      <c r="K35" s="13"/>
    </row>
    <row r="36" spans="1:11" ht="15.75" x14ac:dyDescent="0.25">
      <c r="A36" s="18"/>
      <c r="B36" s="16"/>
      <c r="C36" s="14"/>
      <c r="D36" s="14"/>
      <c r="E36" s="15"/>
      <c r="F36" s="17">
        <f t="shared" si="0"/>
        <v>0</v>
      </c>
      <c r="G36" s="16"/>
      <c r="H36" s="14"/>
      <c r="I36" s="15"/>
      <c r="J36" s="14"/>
      <c r="K36" s="13"/>
    </row>
    <row r="37" spans="1:11" ht="15.75" x14ac:dyDescent="0.25">
      <c r="A37" s="18"/>
      <c r="B37" s="16"/>
      <c r="C37" s="14"/>
      <c r="D37" s="14"/>
      <c r="E37" s="15"/>
      <c r="F37" s="17">
        <f t="shared" si="0"/>
        <v>0</v>
      </c>
      <c r="G37" s="16"/>
      <c r="H37" s="14"/>
      <c r="I37" s="15"/>
      <c r="J37" s="14"/>
      <c r="K37" s="13"/>
    </row>
    <row r="38" spans="1:11" ht="15.75" x14ac:dyDescent="0.25">
      <c r="A38" s="18"/>
      <c r="B38" s="16"/>
      <c r="C38" s="14"/>
      <c r="D38" s="14"/>
      <c r="E38" s="15"/>
      <c r="F38" s="17">
        <f t="shared" si="0"/>
        <v>0</v>
      </c>
      <c r="G38" s="16"/>
      <c r="H38" s="14"/>
      <c r="I38" s="15"/>
      <c r="J38" s="14"/>
      <c r="K38" s="13"/>
    </row>
    <row r="39" spans="1:11" ht="15.75" x14ac:dyDescent="0.25">
      <c r="A39" s="18"/>
      <c r="B39" s="16"/>
      <c r="C39" s="14"/>
      <c r="D39" s="14"/>
      <c r="E39" s="15"/>
      <c r="F39" s="17">
        <f t="shared" si="0"/>
        <v>0</v>
      </c>
      <c r="G39" s="16"/>
      <c r="H39" s="14"/>
      <c r="I39" s="15"/>
      <c r="J39" s="14"/>
      <c r="K39" s="13"/>
    </row>
    <row r="40" spans="1:11" ht="15.75" x14ac:dyDescent="0.25">
      <c r="A40" s="18"/>
      <c r="B40" s="16"/>
      <c r="C40" s="14"/>
      <c r="D40" s="14"/>
      <c r="E40" s="15"/>
      <c r="F40" s="17">
        <f t="shared" si="0"/>
        <v>0</v>
      </c>
      <c r="G40" s="16"/>
      <c r="H40" s="14"/>
      <c r="I40" s="15"/>
      <c r="J40" s="14"/>
      <c r="K40" s="13"/>
    </row>
    <row r="41" spans="1:11" ht="15.75" x14ac:dyDescent="0.25">
      <c r="A41" s="19"/>
      <c r="B41" s="16"/>
      <c r="C41" s="14"/>
      <c r="D41" s="14"/>
      <c r="E41" s="15"/>
      <c r="F41" s="17">
        <f t="shared" si="0"/>
        <v>0</v>
      </c>
      <c r="G41" s="16"/>
      <c r="H41" s="14"/>
      <c r="I41" s="15"/>
      <c r="J41" s="14"/>
      <c r="K41" s="13"/>
    </row>
    <row r="42" spans="1:11" ht="15.75" x14ac:dyDescent="0.25">
      <c r="A42" s="19"/>
      <c r="B42" s="16"/>
      <c r="C42" s="14"/>
      <c r="D42" s="14"/>
      <c r="E42" s="15"/>
      <c r="F42" s="17">
        <f t="shared" si="0"/>
        <v>0</v>
      </c>
      <c r="G42" s="16"/>
      <c r="H42" s="14"/>
      <c r="I42" s="15"/>
      <c r="J42" s="14"/>
      <c r="K42" s="13"/>
    </row>
    <row r="43" spans="1:11" ht="15.75" x14ac:dyDescent="0.25">
      <c r="A43" s="27"/>
      <c r="B43" s="12"/>
      <c r="C43" s="25"/>
      <c r="D43" s="25"/>
      <c r="E43" s="26"/>
      <c r="F43" s="17">
        <f t="shared" si="0"/>
        <v>0</v>
      </c>
      <c r="G43" s="12"/>
      <c r="H43" s="25"/>
      <c r="I43" s="26"/>
      <c r="J43" s="25"/>
      <c r="K43" s="13"/>
    </row>
    <row r="44" spans="1:11" ht="15.75" x14ac:dyDescent="0.25">
      <c r="A44" s="27"/>
      <c r="B44" s="12"/>
      <c r="C44" s="25"/>
      <c r="D44" s="25"/>
      <c r="E44" s="26"/>
      <c r="F44" s="17">
        <f t="shared" si="0"/>
        <v>0</v>
      </c>
      <c r="G44" s="12"/>
      <c r="H44" s="25"/>
      <c r="I44" s="26"/>
      <c r="J44" s="25"/>
      <c r="K44" s="13"/>
    </row>
    <row r="45" spans="1:11" ht="15.75" x14ac:dyDescent="0.25">
      <c r="A45" s="27"/>
      <c r="B45" s="12"/>
      <c r="C45" s="25"/>
      <c r="D45" s="25"/>
      <c r="E45" s="26"/>
      <c r="F45" s="17">
        <f t="shared" si="0"/>
        <v>0</v>
      </c>
      <c r="G45" s="12"/>
      <c r="H45" s="25"/>
      <c r="I45" s="26"/>
      <c r="J45" s="25"/>
      <c r="K45" s="13"/>
    </row>
    <row r="46" spans="1:11" ht="15.75" x14ac:dyDescent="0.25">
      <c r="A46" s="12"/>
      <c r="B46" s="11" t="s">
        <v>5</v>
      </c>
      <c r="C46" s="7">
        <f>SUM(C5:C45)</f>
        <v>54.3</v>
      </c>
      <c r="D46" s="7">
        <f>SUM(D5:D45)</f>
        <v>0</v>
      </c>
      <c r="E46" s="8"/>
      <c r="F46" s="10">
        <f t="shared" si="0"/>
        <v>54.3</v>
      </c>
      <c r="G46" s="9"/>
      <c r="H46" s="7">
        <f>SUM(H5:H45)</f>
        <v>39</v>
      </c>
      <c r="I46" s="8"/>
      <c r="J46" s="7">
        <f>SUM(J5:J45)</f>
        <v>0</v>
      </c>
      <c r="K46" s="6">
        <v>15.3</v>
      </c>
    </row>
    <row r="49" spans="1:8" ht="15.75" x14ac:dyDescent="0.25">
      <c r="A49" s="1" t="s">
        <v>520</v>
      </c>
      <c r="B49" s="4" t="s">
        <v>519</v>
      </c>
      <c r="F49" s="5"/>
      <c r="G49" s="217" t="s">
        <v>518</v>
      </c>
      <c r="H49" s="218"/>
    </row>
    <row r="50" spans="1:8" x14ac:dyDescent="0.25">
      <c r="B50" s="4"/>
      <c r="F50" s="3" t="s">
        <v>0</v>
      </c>
      <c r="G50" s="2"/>
      <c r="H50" s="2"/>
    </row>
    <row r="51" spans="1:8" ht="15.75" x14ac:dyDescent="0.25">
      <c r="B51" s="4" t="s">
        <v>2</v>
      </c>
      <c r="F51" s="5"/>
      <c r="G51" s="217" t="s">
        <v>517</v>
      </c>
      <c r="H51" s="218"/>
    </row>
    <row r="52" spans="1:8" x14ac:dyDescent="0.25">
      <c r="F52" s="3" t="s">
        <v>0</v>
      </c>
      <c r="G52" s="2"/>
      <c r="H52" s="2"/>
    </row>
  </sheetData>
  <mergeCells count="10">
    <mergeCell ref="K3:K4"/>
    <mergeCell ref="A2:K2"/>
    <mergeCell ref="B1:J1"/>
    <mergeCell ref="C3:E3"/>
    <mergeCell ref="G51:H51"/>
    <mergeCell ref="G49:H49"/>
    <mergeCell ref="A3:A4"/>
    <mergeCell ref="B3:B4"/>
    <mergeCell ref="F3:F4"/>
    <mergeCell ref="G3:J3"/>
  </mergeCells>
  <printOptions horizontalCentered="1" verticalCentered="1"/>
  <pageMargins left="0" right="0" top="0" bottom="0" header="0" footer="0"/>
  <pageSetup paperSize="9" scale="52" orientation="landscape" horizontalDpi="180" verticalDpi="18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80" zoomScaleNormal="80" zoomScaleSheetLayoutView="80" workbookViewId="0">
      <selection activeCell="D12" sqref="D12"/>
    </sheetView>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24"/>
      <c r="B1" s="198" t="s">
        <v>526</v>
      </c>
      <c r="C1" s="209"/>
      <c r="D1" s="209"/>
      <c r="E1" s="209"/>
      <c r="F1" s="209"/>
      <c r="G1" s="209"/>
      <c r="H1" s="209"/>
      <c r="I1" s="209"/>
      <c r="J1" s="209"/>
      <c r="K1" s="24"/>
    </row>
    <row r="2" spans="1:11" ht="31.5" customHeight="1" x14ac:dyDescent="0.25">
      <c r="A2" s="199" t="s">
        <v>27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15.75" x14ac:dyDescent="0.25">
      <c r="A5" s="18"/>
      <c r="B5" s="16"/>
      <c r="C5" s="14"/>
      <c r="D5" s="14"/>
      <c r="E5" s="15"/>
      <c r="F5" s="17">
        <f t="shared" ref="F5:F48" si="0">SUM(C5,D5)</f>
        <v>0</v>
      </c>
      <c r="G5" s="16"/>
      <c r="H5" s="14"/>
      <c r="I5" s="28"/>
      <c r="J5" s="14"/>
      <c r="K5" s="13"/>
    </row>
    <row r="6" spans="1:11" ht="15.75" x14ac:dyDescent="0.25">
      <c r="A6" s="18"/>
      <c r="B6" s="16"/>
      <c r="C6" s="14"/>
      <c r="D6" s="14"/>
      <c r="E6" s="15"/>
      <c r="F6" s="17">
        <f t="shared" si="0"/>
        <v>0</v>
      </c>
      <c r="G6" s="16"/>
      <c r="H6" s="14"/>
      <c r="I6" s="28"/>
      <c r="J6" s="14"/>
      <c r="K6" s="13"/>
    </row>
    <row r="7" spans="1:11" ht="15.75" x14ac:dyDescent="0.25">
      <c r="A7" s="18"/>
      <c r="B7" s="16"/>
      <c r="C7" s="14"/>
      <c r="D7" s="14"/>
      <c r="E7" s="15"/>
      <c r="F7" s="17">
        <f t="shared" si="0"/>
        <v>0</v>
      </c>
      <c r="G7" s="16"/>
      <c r="H7" s="14"/>
      <c r="I7" s="28"/>
      <c r="J7" s="14"/>
      <c r="K7" s="13"/>
    </row>
    <row r="8" spans="1:11" ht="15.75" x14ac:dyDescent="0.25">
      <c r="A8" s="18"/>
      <c r="B8" s="16"/>
      <c r="C8" s="14"/>
      <c r="D8" s="14"/>
      <c r="E8" s="15"/>
      <c r="F8" s="17">
        <f t="shared" si="0"/>
        <v>0</v>
      </c>
      <c r="G8" s="16"/>
      <c r="H8" s="14"/>
      <c r="I8" s="28"/>
      <c r="J8" s="14"/>
      <c r="K8" s="13"/>
    </row>
    <row r="9" spans="1:11" ht="15.75" x14ac:dyDescent="0.25">
      <c r="A9" s="18"/>
      <c r="B9" s="16"/>
      <c r="C9" s="14"/>
      <c r="D9" s="14"/>
      <c r="E9" s="15"/>
      <c r="F9" s="17">
        <f t="shared" si="0"/>
        <v>0</v>
      </c>
      <c r="G9" s="16"/>
      <c r="H9" s="14"/>
      <c r="I9" s="28"/>
      <c r="J9" s="14"/>
      <c r="K9" s="13"/>
    </row>
    <row r="10" spans="1:11" ht="15.75" x14ac:dyDescent="0.25">
      <c r="A10" s="18"/>
      <c r="B10" s="16"/>
      <c r="C10" s="14"/>
      <c r="D10" s="14"/>
      <c r="E10" s="15"/>
      <c r="F10" s="17">
        <f t="shared" si="0"/>
        <v>0</v>
      </c>
      <c r="G10" s="19"/>
      <c r="H10" s="14"/>
      <c r="I10" s="15"/>
      <c r="J10" s="14"/>
      <c r="K10" s="13"/>
    </row>
    <row r="11" spans="1:11" ht="15.75" x14ac:dyDescent="0.25">
      <c r="A11" s="18"/>
      <c r="B11" s="16"/>
      <c r="C11" s="14"/>
      <c r="D11" s="14"/>
      <c r="E11" s="15"/>
      <c r="F11" s="17">
        <f t="shared" si="0"/>
        <v>0</v>
      </c>
      <c r="G11" s="19"/>
      <c r="H11" s="14"/>
      <c r="I11" s="15"/>
      <c r="J11" s="14"/>
      <c r="K11" s="13"/>
    </row>
    <row r="12" spans="1:11" ht="15.75" x14ac:dyDescent="0.25">
      <c r="A12" s="18"/>
      <c r="B12" s="16"/>
      <c r="C12" s="14"/>
      <c r="D12" s="14"/>
      <c r="E12" s="15"/>
      <c r="F12" s="17">
        <f t="shared" si="0"/>
        <v>0</v>
      </c>
      <c r="G12" s="16"/>
      <c r="H12" s="14"/>
      <c r="I12" s="15"/>
      <c r="J12" s="14"/>
      <c r="K12" s="13"/>
    </row>
    <row r="13" spans="1:11" ht="15.75" x14ac:dyDescent="0.25">
      <c r="A13" s="19"/>
      <c r="B13" s="16"/>
      <c r="C13" s="14"/>
      <c r="D13" s="14"/>
      <c r="E13" s="15"/>
      <c r="F13" s="17">
        <f t="shared" si="0"/>
        <v>0</v>
      </c>
      <c r="G13" s="16"/>
      <c r="H13" s="14"/>
      <c r="I13" s="15"/>
      <c r="J13" s="14"/>
      <c r="K13" s="13"/>
    </row>
    <row r="14" spans="1:11" ht="15" customHeight="1" x14ac:dyDescent="0.25">
      <c r="A14" s="19"/>
      <c r="B14" s="16"/>
      <c r="C14" s="14"/>
      <c r="D14" s="14"/>
      <c r="E14" s="15"/>
      <c r="F14" s="17">
        <f t="shared" si="0"/>
        <v>0</v>
      </c>
      <c r="G14" s="16"/>
      <c r="H14" s="14"/>
      <c r="I14" s="15"/>
      <c r="J14" s="14"/>
      <c r="K14" s="13"/>
    </row>
    <row r="15" spans="1:11" ht="15.75" x14ac:dyDescent="0.25">
      <c r="A15" s="18"/>
      <c r="B15" s="16"/>
      <c r="C15" s="14"/>
      <c r="D15" s="14"/>
      <c r="E15" s="15"/>
      <c r="F15" s="17">
        <f t="shared" si="0"/>
        <v>0</v>
      </c>
      <c r="G15" s="16"/>
      <c r="H15" s="14"/>
      <c r="I15" s="15"/>
      <c r="J15" s="14"/>
      <c r="K15" s="13"/>
    </row>
    <row r="16" spans="1:11" ht="15.75" x14ac:dyDescent="0.25">
      <c r="A16" s="18"/>
      <c r="B16" s="16"/>
      <c r="C16" s="14"/>
      <c r="D16" s="14"/>
      <c r="E16" s="15"/>
      <c r="F16" s="17">
        <f t="shared" si="0"/>
        <v>0</v>
      </c>
      <c r="G16" s="16"/>
      <c r="H16" s="14"/>
      <c r="I16" s="15"/>
      <c r="J16" s="14"/>
      <c r="K16" s="13"/>
    </row>
    <row r="17" spans="1:11" ht="15.75" x14ac:dyDescent="0.25">
      <c r="A17" s="18"/>
      <c r="B17" s="16"/>
      <c r="C17" s="14"/>
      <c r="D17" s="14"/>
      <c r="E17" s="15"/>
      <c r="F17" s="17">
        <f t="shared" si="0"/>
        <v>0</v>
      </c>
      <c r="G17" s="16"/>
      <c r="H17" s="14"/>
      <c r="I17" s="15"/>
      <c r="J17" s="14"/>
      <c r="K17" s="13"/>
    </row>
    <row r="18" spans="1:11" ht="15.75" x14ac:dyDescent="0.25">
      <c r="A18" s="18"/>
      <c r="B18" s="16"/>
      <c r="C18" s="14"/>
      <c r="D18" s="14"/>
      <c r="E18" s="15"/>
      <c r="F18" s="17">
        <f t="shared" si="0"/>
        <v>0</v>
      </c>
      <c r="G18" s="16"/>
      <c r="H18" s="14"/>
      <c r="I18" s="15"/>
      <c r="J18" s="14"/>
      <c r="K18" s="13"/>
    </row>
    <row r="19" spans="1:11" ht="15.75" x14ac:dyDescent="0.25">
      <c r="A19" s="18"/>
      <c r="B19" s="16"/>
      <c r="C19" s="14"/>
      <c r="D19" s="14"/>
      <c r="E19" s="15"/>
      <c r="F19" s="17">
        <f t="shared" si="0"/>
        <v>0</v>
      </c>
      <c r="G19" s="16"/>
      <c r="H19" s="14"/>
      <c r="I19" s="15"/>
      <c r="J19" s="14"/>
      <c r="K19" s="13"/>
    </row>
    <row r="20" spans="1:11" ht="15.75" x14ac:dyDescent="0.25">
      <c r="A20" s="18"/>
      <c r="B20" s="16"/>
      <c r="C20" s="14"/>
      <c r="D20" s="14"/>
      <c r="E20" s="15"/>
      <c r="F20" s="17">
        <f t="shared" si="0"/>
        <v>0</v>
      </c>
      <c r="G20" s="16"/>
      <c r="H20" s="14"/>
      <c r="I20" s="15"/>
      <c r="J20" s="14"/>
      <c r="K20" s="13"/>
    </row>
    <row r="21" spans="1:11" ht="15.75" x14ac:dyDescent="0.25">
      <c r="A21" s="18"/>
      <c r="B21" s="16"/>
      <c r="C21" s="14"/>
      <c r="D21" s="14"/>
      <c r="E21" s="15"/>
      <c r="F21" s="17">
        <f t="shared" si="0"/>
        <v>0</v>
      </c>
      <c r="G21" s="16"/>
      <c r="H21" s="14"/>
      <c r="I21" s="15"/>
      <c r="J21" s="14"/>
      <c r="K21" s="13"/>
    </row>
    <row r="22" spans="1:11" ht="15.75" x14ac:dyDescent="0.25">
      <c r="A22" s="18"/>
      <c r="B22" s="16"/>
      <c r="C22" s="14"/>
      <c r="D22" s="14"/>
      <c r="E22" s="15"/>
      <c r="F22" s="17">
        <f t="shared" si="0"/>
        <v>0</v>
      </c>
      <c r="G22" s="16"/>
      <c r="H22" s="14"/>
      <c r="I22" s="15"/>
      <c r="J22" s="14"/>
      <c r="K22" s="13"/>
    </row>
    <row r="23" spans="1:11" ht="15.75" x14ac:dyDescent="0.25">
      <c r="A23" s="19"/>
      <c r="B23" s="16"/>
      <c r="C23" s="14"/>
      <c r="D23" s="14"/>
      <c r="E23" s="15"/>
      <c r="F23" s="17">
        <f t="shared" si="0"/>
        <v>0</v>
      </c>
      <c r="G23" s="16"/>
      <c r="H23" s="14"/>
      <c r="I23" s="15"/>
      <c r="J23" s="14"/>
      <c r="K23" s="13"/>
    </row>
    <row r="24" spans="1:11" ht="15.75" x14ac:dyDescent="0.25">
      <c r="A24" s="19"/>
      <c r="B24" s="16"/>
      <c r="C24" s="14"/>
      <c r="D24" s="14"/>
      <c r="E24" s="15"/>
      <c r="F24" s="17">
        <f t="shared" si="0"/>
        <v>0</v>
      </c>
      <c r="G24" s="16"/>
      <c r="H24" s="14"/>
      <c r="I24" s="15"/>
      <c r="J24" s="14"/>
      <c r="K24" s="13"/>
    </row>
    <row r="25" spans="1:11" ht="15.75" x14ac:dyDescent="0.25">
      <c r="A25" s="18"/>
      <c r="B25" s="16"/>
      <c r="C25" s="14"/>
      <c r="D25" s="14"/>
      <c r="E25" s="15"/>
      <c r="F25" s="17">
        <f t="shared" si="0"/>
        <v>0</v>
      </c>
      <c r="G25" s="16"/>
      <c r="H25" s="14"/>
      <c r="I25" s="15"/>
      <c r="J25" s="14"/>
      <c r="K25" s="13"/>
    </row>
    <row r="26" spans="1:11" ht="15.75" x14ac:dyDescent="0.25">
      <c r="A26" s="18"/>
      <c r="B26" s="16"/>
      <c r="C26" s="14"/>
      <c r="D26" s="14"/>
      <c r="E26" s="15"/>
      <c r="F26" s="17">
        <f t="shared" si="0"/>
        <v>0</v>
      </c>
      <c r="G26" s="16"/>
      <c r="H26" s="14"/>
      <c r="I26" s="15"/>
      <c r="J26" s="14"/>
      <c r="K26" s="13"/>
    </row>
    <row r="27" spans="1:11" ht="15.75" x14ac:dyDescent="0.25">
      <c r="A27" s="18"/>
      <c r="B27" s="16"/>
      <c r="C27" s="14"/>
      <c r="D27" s="14"/>
      <c r="E27" s="15"/>
      <c r="F27" s="17">
        <f t="shared" si="0"/>
        <v>0</v>
      </c>
      <c r="G27" s="16"/>
      <c r="H27" s="14"/>
      <c r="I27" s="15"/>
      <c r="J27" s="14"/>
      <c r="K27" s="13"/>
    </row>
    <row r="28" spans="1:11" ht="15.75" x14ac:dyDescent="0.25">
      <c r="A28" s="18"/>
      <c r="B28" s="16"/>
      <c r="C28" s="14"/>
      <c r="D28" s="14"/>
      <c r="E28" s="15"/>
      <c r="F28" s="17">
        <f t="shared" si="0"/>
        <v>0</v>
      </c>
      <c r="G28" s="16"/>
      <c r="H28" s="14"/>
      <c r="I28" s="15"/>
      <c r="J28" s="14"/>
      <c r="K28" s="13"/>
    </row>
    <row r="29" spans="1:11" ht="15.75" x14ac:dyDescent="0.25">
      <c r="A29" s="18"/>
      <c r="B29" s="16"/>
      <c r="C29" s="14"/>
      <c r="D29" s="14"/>
      <c r="E29" s="15"/>
      <c r="F29" s="17">
        <f t="shared" si="0"/>
        <v>0</v>
      </c>
      <c r="G29" s="16"/>
      <c r="H29" s="14"/>
      <c r="I29" s="15"/>
      <c r="J29" s="14"/>
      <c r="K29" s="13"/>
    </row>
    <row r="30" spans="1:11" ht="15.75" x14ac:dyDescent="0.25">
      <c r="A30" s="18"/>
      <c r="B30" s="16"/>
      <c r="C30" s="14"/>
      <c r="D30" s="14"/>
      <c r="E30" s="15"/>
      <c r="F30" s="17">
        <f t="shared" si="0"/>
        <v>0</v>
      </c>
      <c r="G30" s="16"/>
      <c r="H30" s="14"/>
      <c r="I30" s="15"/>
      <c r="J30" s="14"/>
      <c r="K30" s="13"/>
    </row>
    <row r="31" spans="1:11" ht="15.75" x14ac:dyDescent="0.25">
      <c r="A31" s="18"/>
      <c r="B31" s="16"/>
      <c r="C31" s="14"/>
      <c r="D31" s="14"/>
      <c r="E31" s="15"/>
      <c r="F31" s="17">
        <f t="shared" si="0"/>
        <v>0</v>
      </c>
      <c r="G31" s="16"/>
      <c r="H31" s="14"/>
      <c r="I31" s="15"/>
      <c r="J31" s="14"/>
      <c r="K31" s="13"/>
    </row>
    <row r="32" spans="1:11" ht="15.75" x14ac:dyDescent="0.25">
      <c r="A32" s="18"/>
      <c r="B32" s="16"/>
      <c r="C32" s="14"/>
      <c r="D32" s="14"/>
      <c r="E32" s="15"/>
      <c r="F32" s="17">
        <f t="shared" si="0"/>
        <v>0</v>
      </c>
      <c r="G32" s="16"/>
      <c r="H32" s="14"/>
      <c r="I32" s="15"/>
      <c r="J32" s="14"/>
      <c r="K32" s="13"/>
    </row>
    <row r="33" spans="1:11" ht="15.75" x14ac:dyDescent="0.25">
      <c r="A33" s="19"/>
      <c r="B33" s="16"/>
      <c r="C33" s="14"/>
      <c r="D33" s="14"/>
      <c r="E33" s="15"/>
      <c r="F33" s="17">
        <f t="shared" si="0"/>
        <v>0</v>
      </c>
      <c r="G33" s="16"/>
      <c r="H33" s="14"/>
      <c r="I33" s="15"/>
      <c r="J33" s="14"/>
      <c r="K33" s="13"/>
    </row>
    <row r="34" spans="1:11" ht="15.75" x14ac:dyDescent="0.25">
      <c r="A34" s="19"/>
      <c r="B34" s="16"/>
      <c r="C34" s="14"/>
      <c r="D34" s="14"/>
      <c r="E34" s="15"/>
      <c r="F34" s="17">
        <f t="shared" si="0"/>
        <v>0</v>
      </c>
      <c r="G34" s="16"/>
      <c r="H34" s="14"/>
      <c r="I34" s="15"/>
      <c r="J34" s="14"/>
      <c r="K34" s="13"/>
    </row>
    <row r="35" spans="1:11" ht="15.75" x14ac:dyDescent="0.25">
      <c r="A35" s="18"/>
      <c r="B35" s="16"/>
      <c r="C35" s="14"/>
      <c r="D35" s="14"/>
      <c r="E35" s="15"/>
      <c r="F35" s="17">
        <f t="shared" si="0"/>
        <v>0</v>
      </c>
      <c r="G35" s="16"/>
      <c r="H35" s="14"/>
      <c r="I35" s="15"/>
      <c r="J35" s="14"/>
      <c r="K35" s="13"/>
    </row>
    <row r="36" spans="1:11" ht="15.75" x14ac:dyDescent="0.25">
      <c r="A36" s="18"/>
      <c r="B36" s="16"/>
      <c r="C36" s="14"/>
      <c r="D36" s="14"/>
      <c r="E36" s="15"/>
      <c r="F36" s="17">
        <f t="shared" si="0"/>
        <v>0</v>
      </c>
      <c r="G36" s="16"/>
      <c r="H36" s="14"/>
      <c r="I36" s="15"/>
      <c r="J36" s="14"/>
      <c r="K36" s="13"/>
    </row>
    <row r="37" spans="1:11" ht="15.75" x14ac:dyDescent="0.25">
      <c r="A37" s="18"/>
      <c r="B37" s="16"/>
      <c r="C37" s="14"/>
      <c r="D37" s="14"/>
      <c r="E37" s="15"/>
      <c r="F37" s="17">
        <f t="shared" si="0"/>
        <v>0</v>
      </c>
      <c r="G37" s="16"/>
      <c r="H37" s="14"/>
      <c r="I37" s="15"/>
      <c r="J37" s="14"/>
      <c r="K37" s="13"/>
    </row>
    <row r="38" spans="1:11" ht="15.75" x14ac:dyDescent="0.25">
      <c r="A38" s="18"/>
      <c r="B38" s="16"/>
      <c r="C38" s="14"/>
      <c r="D38" s="14"/>
      <c r="E38" s="15"/>
      <c r="F38" s="17">
        <f t="shared" si="0"/>
        <v>0</v>
      </c>
      <c r="G38" s="16"/>
      <c r="H38" s="14"/>
      <c r="I38" s="15"/>
      <c r="J38" s="14"/>
      <c r="K38" s="13"/>
    </row>
    <row r="39" spans="1:11" ht="15.75" x14ac:dyDescent="0.25">
      <c r="A39" s="18"/>
      <c r="B39" s="16"/>
      <c r="C39" s="14"/>
      <c r="D39" s="14"/>
      <c r="E39" s="15"/>
      <c r="F39" s="17">
        <f t="shared" si="0"/>
        <v>0</v>
      </c>
      <c r="G39" s="16"/>
      <c r="H39" s="14"/>
      <c r="I39" s="15"/>
      <c r="J39" s="14"/>
      <c r="K39" s="13"/>
    </row>
    <row r="40" spans="1:11" ht="15.75" x14ac:dyDescent="0.25">
      <c r="A40" s="18"/>
      <c r="B40" s="16"/>
      <c r="C40" s="14"/>
      <c r="D40" s="14"/>
      <c r="E40" s="15"/>
      <c r="F40" s="17">
        <f t="shared" si="0"/>
        <v>0</v>
      </c>
      <c r="G40" s="16"/>
      <c r="H40" s="14"/>
      <c r="I40" s="15"/>
      <c r="J40" s="14"/>
      <c r="K40" s="13"/>
    </row>
    <row r="41" spans="1:11" ht="15.75" x14ac:dyDescent="0.25">
      <c r="A41" s="18"/>
      <c r="B41" s="16"/>
      <c r="C41" s="14"/>
      <c r="D41" s="14"/>
      <c r="E41" s="15"/>
      <c r="F41" s="17">
        <f t="shared" si="0"/>
        <v>0</v>
      </c>
      <c r="G41" s="16"/>
      <c r="H41" s="14"/>
      <c r="I41" s="15"/>
      <c r="J41" s="14"/>
      <c r="K41" s="13"/>
    </row>
    <row r="42" spans="1:11" ht="15.75" x14ac:dyDescent="0.25">
      <c r="A42" s="18"/>
      <c r="B42" s="16"/>
      <c r="C42" s="14"/>
      <c r="D42" s="14"/>
      <c r="E42" s="15"/>
      <c r="F42" s="17">
        <f t="shared" si="0"/>
        <v>0</v>
      </c>
      <c r="G42" s="16"/>
      <c r="H42" s="14"/>
      <c r="I42" s="15"/>
      <c r="J42" s="14"/>
      <c r="K42" s="13"/>
    </row>
    <row r="43" spans="1:11" ht="15.75" x14ac:dyDescent="0.25">
      <c r="A43" s="19"/>
      <c r="B43" s="16"/>
      <c r="C43" s="14"/>
      <c r="D43" s="14"/>
      <c r="E43" s="15"/>
      <c r="F43" s="17">
        <f t="shared" si="0"/>
        <v>0</v>
      </c>
      <c r="G43" s="16"/>
      <c r="H43" s="14"/>
      <c r="I43" s="15"/>
      <c r="J43" s="14"/>
      <c r="K43" s="13"/>
    </row>
    <row r="44" spans="1:11" ht="15.75" x14ac:dyDescent="0.25">
      <c r="A44" s="19"/>
      <c r="B44" s="16"/>
      <c r="C44" s="14"/>
      <c r="D44" s="14"/>
      <c r="E44" s="15"/>
      <c r="F44" s="17">
        <f t="shared" si="0"/>
        <v>0</v>
      </c>
      <c r="G44" s="16"/>
      <c r="H44" s="14"/>
      <c r="I44" s="15"/>
      <c r="J44" s="14"/>
      <c r="K44" s="13"/>
    </row>
    <row r="45" spans="1:11" ht="15.75" x14ac:dyDescent="0.25">
      <c r="A45" s="27"/>
      <c r="B45" s="12"/>
      <c r="C45" s="25"/>
      <c r="D45" s="25"/>
      <c r="E45" s="26"/>
      <c r="F45" s="17">
        <f t="shared" si="0"/>
        <v>0</v>
      </c>
      <c r="G45" s="12"/>
      <c r="H45" s="25"/>
      <c r="I45" s="26"/>
      <c r="J45" s="25"/>
      <c r="K45" s="13"/>
    </row>
    <row r="46" spans="1:11" ht="15.75" x14ac:dyDescent="0.25">
      <c r="A46" s="27"/>
      <c r="B46" s="12"/>
      <c r="C46" s="25"/>
      <c r="D46" s="25"/>
      <c r="E46" s="26"/>
      <c r="F46" s="17">
        <f t="shared" si="0"/>
        <v>0</v>
      </c>
      <c r="G46" s="12"/>
      <c r="H46" s="25"/>
      <c r="I46" s="26"/>
      <c r="J46" s="25"/>
      <c r="K46" s="13"/>
    </row>
    <row r="47" spans="1:11" ht="15.75" x14ac:dyDescent="0.25">
      <c r="A47" s="27"/>
      <c r="B47" s="12"/>
      <c r="C47" s="25"/>
      <c r="D47" s="25"/>
      <c r="E47" s="26"/>
      <c r="F47" s="17">
        <f t="shared" si="0"/>
        <v>0</v>
      </c>
      <c r="G47" s="12"/>
      <c r="H47" s="25"/>
      <c r="I47" s="26"/>
      <c r="J47" s="25"/>
      <c r="K47" s="13"/>
    </row>
    <row r="48" spans="1:11" ht="15.75" x14ac:dyDescent="0.25">
      <c r="A48" s="12"/>
      <c r="B48" s="11" t="s">
        <v>5</v>
      </c>
      <c r="C48" s="7">
        <f>SUM(C5:C47)</f>
        <v>0</v>
      </c>
      <c r="D48" s="7">
        <f>SUM(D5:D47)</f>
        <v>0</v>
      </c>
      <c r="E48" s="8"/>
      <c r="F48" s="10">
        <f t="shared" si="0"/>
        <v>0</v>
      </c>
      <c r="G48" s="9"/>
      <c r="H48" s="7">
        <f>SUM(H5:H47)</f>
        <v>0</v>
      </c>
      <c r="I48" s="8"/>
      <c r="J48" s="7">
        <f>SUM(J5:J47)</f>
        <v>0</v>
      </c>
      <c r="K48" s="6">
        <f>C48-H48</f>
        <v>0</v>
      </c>
    </row>
    <row r="51" spans="2:8" ht="15.75" x14ac:dyDescent="0.25">
      <c r="B51" s="4" t="s">
        <v>45</v>
      </c>
      <c r="F51" s="5"/>
      <c r="G51" s="217" t="s">
        <v>525</v>
      </c>
      <c r="H51" s="218"/>
    </row>
    <row r="52" spans="2:8" x14ac:dyDescent="0.25">
      <c r="B52" s="4"/>
      <c r="F52" s="3" t="s">
        <v>0</v>
      </c>
      <c r="G52" s="2"/>
      <c r="H52" s="2"/>
    </row>
    <row r="53" spans="2:8" ht="15.75" x14ac:dyDescent="0.25">
      <c r="B53" s="4" t="s">
        <v>352</v>
      </c>
      <c r="F53" s="5"/>
      <c r="G53" s="217" t="s">
        <v>524</v>
      </c>
      <c r="H53" s="218"/>
    </row>
    <row r="54" spans="2:8" x14ac:dyDescent="0.25">
      <c r="F54" s="3" t="s">
        <v>0</v>
      </c>
      <c r="G54" s="2"/>
      <c r="H54" s="2"/>
    </row>
  </sheetData>
  <mergeCells count="10">
    <mergeCell ref="K3:K4"/>
    <mergeCell ref="A2:K2"/>
    <mergeCell ref="B1:J1"/>
    <mergeCell ref="C3:E3"/>
    <mergeCell ref="G53:H53"/>
    <mergeCell ref="G51:H51"/>
    <mergeCell ref="A3:A4"/>
    <mergeCell ref="B3:B4"/>
    <mergeCell ref="F3:F4"/>
    <mergeCell ref="G3:J3"/>
  </mergeCells>
  <printOptions horizontalCentered="1" verticalCentered="1"/>
  <pageMargins left="0" right="0" top="0" bottom="0" header="0" footer="0"/>
  <pageSetup paperSize="9"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view="pageBreakPreview" zoomScale="80" zoomScaleNormal="75" zoomScaleSheetLayoutView="80" workbookViewId="0"/>
  </sheetViews>
  <sheetFormatPr defaultRowHeight="15" x14ac:dyDescent="0.25"/>
  <cols>
    <col min="1" max="1" width="7.28515625" style="1" customWidth="1"/>
    <col min="2" max="2" width="26" style="1" customWidth="1"/>
    <col min="3" max="3" width="16.28515625" style="1" customWidth="1"/>
    <col min="4" max="4" width="13.5703125" style="1" customWidth="1"/>
    <col min="5" max="5" width="22.71093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24"/>
      <c r="B1" s="198" t="s">
        <v>368</v>
      </c>
      <c r="C1" s="209"/>
      <c r="D1" s="209"/>
      <c r="E1" s="209"/>
      <c r="F1" s="209"/>
      <c r="G1" s="209"/>
      <c r="H1" s="209"/>
      <c r="I1" s="209"/>
      <c r="J1" s="209"/>
      <c r="K1" s="24"/>
    </row>
    <row r="2" spans="1:11" ht="19.5" customHeight="1" x14ac:dyDescent="0.25">
      <c r="A2" s="199" t="s">
        <v>367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15.75" x14ac:dyDescent="0.25">
      <c r="A5" s="18">
        <v>1</v>
      </c>
      <c r="B5" s="16" t="s">
        <v>50</v>
      </c>
      <c r="C5" s="14">
        <v>15.02</v>
      </c>
      <c r="D5" s="98"/>
      <c r="E5" s="15"/>
      <c r="F5" s="17">
        <f t="shared" ref="F5:F44" si="0">SUM(C5,D5)</f>
        <v>15.02</v>
      </c>
      <c r="G5" s="150">
        <v>2220</v>
      </c>
      <c r="H5" s="98">
        <v>41.62</v>
      </c>
      <c r="I5" s="15" t="s">
        <v>358</v>
      </c>
      <c r="J5" s="14"/>
      <c r="K5" s="13"/>
    </row>
    <row r="6" spans="1:11" ht="28.5" hidden="1" customHeight="1" x14ac:dyDescent="0.25">
      <c r="A6" s="18"/>
      <c r="B6" s="16"/>
      <c r="C6" s="14"/>
      <c r="D6" s="14"/>
      <c r="E6" s="15"/>
      <c r="F6" s="17">
        <f t="shared" si="0"/>
        <v>0</v>
      </c>
      <c r="G6" s="150"/>
      <c r="H6" s="98"/>
      <c r="I6" s="15"/>
      <c r="J6" s="14"/>
      <c r="K6" s="13"/>
    </row>
    <row r="7" spans="1:11" ht="15.75" hidden="1" x14ac:dyDescent="0.25">
      <c r="A7" s="18"/>
      <c r="B7" s="16"/>
      <c r="C7" s="14"/>
      <c r="D7" s="14"/>
      <c r="E7" s="15"/>
      <c r="F7" s="17">
        <f t="shared" si="0"/>
        <v>0</v>
      </c>
      <c r="G7" s="151"/>
      <c r="H7" s="98"/>
      <c r="I7" s="28"/>
      <c r="J7" s="14"/>
      <c r="K7" s="13"/>
    </row>
    <row r="8" spans="1:11" ht="15.75" hidden="1" x14ac:dyDescent="0.25">
      <c r="A8" s="18"/>
      <c r="B8" s="16"/>
      <c r="C8" s="14"/>
      <c r="D8" s="14"/>
      <c r="E8" s="15"/>
      <c r="F8" s="17">
        <f t="shared" si="0"/>
        <v>0</v>
      </c>
      <c r="G8" s="151"/>
      <c r="H8" s="98"/>
      <c r="I8" s="28"/>
      <c r="J8" s="14"/>
      <c r="K8" s="13"/>
    </row>
    <row r="9" spans="1:11" ht="15.75" hidden="1" x14ac:dyDescent="0.25">
      <c r="A9" s="18"/>
      <c r="B9" s="16"/>
      <c r="C9" s="14"/>
      <c r="D9" s="14"/>
      <c r="E9" s="15"/>
      <c r="F9" s="17">
        <f t="shared" si="0"/>
        <v>0</v>
      </c>
      <c r="G9" s="150"/>
      <c r="H9" s="98"/>
      <c r="I9" s="15"/>
      <c r="J9" s="14"/>
      <c r="K9" s="13"/>
    </row>
    <row r="10" spans="1:11" ht="15.75" hidden="1" x14ac:dyDescent="0.25">
      <c r="A10" s="18"/>
      <c r="B10" s="16"/>
      <c r="C10" s="14"/>
      <c r="D10" s="14"/>
      <c r="E10" s="15"/>
      <c r="F10" s="17">
        <f t="shared" si="0"/>
        <v>0</v>
      </c>
      <c r="G10" s="150"/>
      <c r="H10" s="98"/>
      <c r="I10" s="28"/>
      <c r="J10" s="14"/>
      <c r="K10" s="13"/>
    </row>
    <row r="11" spans="1:11" ht="15.75" hidden="1" x14ac:dyDescent="0.25">
      <c r="A11" s="18"/>
      <c r="B11" s="16"/>
      <c r="C11" s="14"/>
      <c r="D11" s="14"/>
      <c r="E11" s="15"/>
      <c r="F11" s="17">
        <f t="shared" si="0"/>
        <v>0</v>
      </c>
      <c r="G11" s="150"/>
      <c r="H11" s="98"/>
      <c r="I11" s="149"/>
      <c r="J11" s="14"/>
      <c r="K11" s="13"/>
    </row>
    <row r="12" spans="1:11" ht="15.75" hidden="1" x14ac:dyDescent="0.25">
      <c r="A12" s="18"/>
      <c r="B12" s="16"/>
      <c r="C12" s="14"/>
      <c r="D12" s="14"/>
      <c r="E12" s="15"/>
      <c r="F12" s="17">
        <f t="shared" si="0"/>
        <v>0</v>
      </c>
      <c r="G12" s="18"/>
      <c r="H12" s="14"/>
      <c r="I12" s="101"/>
      <c r="J12" s="14"/>
      <c r="K12" s="13"/>
    </row>
    <row r="13" spans="1:11" ht="94.5" x14ac:dyDescent="0.25">
      <c r="A13" s="132">
        <v>2</v>
      </c>
      <c r="B13" s="28" t="s">
        <v>366</v>
      </c>
      <c r="C13" s="98"/>
      <c r="D13" s="127">
        <v>5.28</v>
      </c>
      <c r="E13" s="134" t="s">
        <v>358</v>
      </c>
      <c r="F13" s="122">
        <f t="shared" si="0"/>
        <v>5.28</v>
      </c>
      <c r="G13" s="121"/>
      <c r="H13" s="119"/>
      <c r="I13" s="134" t="s">
        <v>358</v>
      </c>
      <c r="J13" s="127">
        <v>5.28</v>
      </c>
      <c r="K13" s="147"/>
    </row>
    <row r="14" spans="1:11" ht="15.75" x14ac:dyDescent="0.25">
      <c r="A14" s="132">
        <v>3</v>
      </c>
      <c r="B14" s="148" t="s">
        <v>365</v>
      </c>
      <c r="C14" s="98"/>
      <c r="D14" s="98">
        <v>15.89</v>
      </c>
      <c r="E14" s="28" t="s">
        <v>358</v>
      </c>
      <c r="F14" s="17">
        <f t="shared" si="0"/>
        <v>15.89</v>
      </c>
      <c r="G14" s="16"/>
      <c r="H14" s="14"/>
      <c r="I14" s="28" t="s">
        <v>358</v>
      </c>
      <c r="J14" s="98">
        <v>15.89</v>
      </c>
      <c r="K14" s="13"/>
    </row>
    <row r="15" spans="1:11" ht="15.75" x14ac:dyDescent="0.25">
      <c r="A15" s="132">
        <v>4</v>
      </c>
      <c r="B15" s="28" t="s">
        <v>364</v>
      </c>
      <c r="C15" s="98"/>
      <c r="D15" s="98">
        <v>3.4</v>
      </c>
      <c r="E15" s="28" t="s">
        <v>358</v>
      </c>
      <c r="F15" s="17">
        <f t="shared" si="0"/>
        <v>3.4</v>
      </c>
      <c r="G15" s="16"/>
      <c r="H15" s="14"/>
      <c r="I15" s="28" t="s">
        <v>358</v>
      </c>
      <c r="J15" s="98">
        <v>3.4</v>
      </c>
      <c r="K15" s="13"/>
    </row>
    <row r="16" spans="1:11" ht="47.25" x14ac:dyDescent="0.25">
      <c r="A16" s="132">
        <v>6</v>
      </c>
      <c r="B16" s="134" t="s">
        <v>363</v>
      </c>
      <c r="C16" s="127"/>
      <c r="D16" s="127">
        <v>1.1499999999999999</v>
      </c>
      <c r="E16" s="134" t="s">
        <v>362</v>
      </c>
      <c r="F16" s="122">
        <f t="shared" si="0"/>
        <v>1.1499999999999999</v>
      </c>
      <c r="G16" s="121"/>
      <c r="H16" s="119"/>
      <c r="I16" s="134" t="s">
        <v>362</v>
      </c>
      <c r="J16" s="127">
        <v>1.1499999999999999</v>
      </c>
      <c r="K16" s="147"/>
    </row>
    <row r="17" spans="1:11" ht="15.75" x14ac:dyDescent="0.25">
      <c r="A17" s="18">
        <v>7</v>
      </c>
      <c r="B17" s="16" t="s">
        <v>361</v>
      </c>
      <c r="C17" s="98"/>
      <c r="D17" s="98">
        <v>25.1</v>
      </c>
      <c r="E17" s="28" t="s">
        <v>358</v>
      </c>
      <c r="F17" s="17">
        <f t="shared" si="0"/>
        <v>25.1</v>
      </c>
      <c r="G17" s="16"/>
      <c r="H17" s="14"/>
      <c r="I17" s="28" t="s">
        <v>358</v>
      </c>
      <c r="J17" s="14">
        <v>25.1</v>
      </c>
      <c r="K17" s="13"/>
    </row>
    <row r="18" spans="1:11" ht="15.75" hidden="1" x14ac:dyDescent="0.25">
      <c r="A18" s="18"/>
      <c r="B18" s="16"/>
      <c r="C18" s="98"/>
      <c r="D18" s="98"/>
      <c r="E18" s="15"/>
      <c r="F18" s="17">
        <f t="shared" si="0"/>
        <v>0</v>
      </c>
      <c r="G18" s="16"/>
      <c r="H18" s="14"/>
      <c r="I18" s="15"/>
      <c r="J18" s="14"/>
      <c r="K18" s="13"/>
    </row>
    <row r="19" spans="1:11" ht="15.75" hidden="1" x14ac:dyDescent="0.25">
      <c r="A19" s="19"/>
      <c r="B19" s="16"/>
      <c r="C19" s="98"/>
      <c r="D19" s="98"/>
      <c r="E19" s="15"/>
      <c r="F19" s="17">
        <f t="shared" si="0"/>
        <v>0</v>
      </c>
      <c r="G19" s="16"/>
      <c r="H19" s="14"/>
      <c r="I19" s="15"/>
      <c r="J19" s="14"/>
      <c r="K19" s="13"/>
    </row>
    <row r="20" spans="1:11" ht="15.75" hidden="1" x14ac:dyDescent="0.25">
      <c r="A20" s="19"/>
      <c r="B20" s="16"/>
      <c r="C20" s="98"/>
      <c r="D20" s="98"/>
      <c r="E20" s="15"/>
      <c r="F20" s="17">
        <f t="shared" si="0"/>
        <v>0</v>
      </c>
      <c r="G20" s="16"/>
      <c r="H20" s="14"/>
      <c r="I20" s="15"/>
      <c r="J20" s="14"/>
      <c r="K20" s="13"/>
    </row>
    <row r="21" spans="1:11" ht="15.75" hidden="1" x14ac:dyDescent="0.25">
      <c r="A21" s="18"/>
      <c r="B21" s="16"/>
      <c r="C21" s="98"/>
      <c r="D21" s="98"/>
      <c r="E21" s="15"/>
      <c r="F21" s="17">
        <f t="shared" si="0"/>
        <v>0</v>
      </c>
      <c r="G21" s="16"/>
      <c r="H21" s="14"/>
      <c r="I21" s="15"/>
      <c r="J21" s="14"/>
      <c r="K21" s="13"/>
    </row>
    <row r="22" spans="1:11" ht="15.75" hidden="1" x14ac:dyDescent="0.25">
      <c r="A22" s="18"/>
      <c r="B22" s="16"/>
      <c r="C22" s="98"/>
      <c r="D22" s="98"/>
      <c r="E22" s="15"/>
      <c r="F22" s="17">
        <f t="shared" si="0"/>
        <v>0</v>
      </c>
      <c r="G22" s="16"/>
      <c r="H22" s="14"/>
      <c r="I22" s="15"/>
      <c r="J22" s="14"/>
      <c r="K22" s="13"/>
    </row>
    <row r="23" spans="1:11" ht="15.75" hidden="1" x14ac:dyDescent="0.25">
      <c r="A23" s="18"/>
      <c r="B23" s="16"/>
      <c r="C23" s="98"/>
      <c r="D23" s="98"/>
      <c r="E23" s="15"/>
      <c r="F23" s="17">
        <f t="shared" si="0"/>
        <v>0</v>
      </c>
      <c r="G23" s="16"/>
      <c r="H23" s="14"/>
      <c r="I23" s="15"/>
      <c r="J23" s="14"/>
      <c r="K23" s="13"/>
    </row>
    <row r="24" spans="1:11" ht="15.75" hidden="1" x14ac:dyDescent="0.25">
      <c r="A24" s="18"/>
      <c r="B24" s="16"/>
      <c r="C24" s="98"/>
      <c r="D24" s="98"/>
      <c r="E24" s="15"/>
      <c r="F24" s="17">
        <f t="shared" si="0"/>
        <v>0</v>
      </c>
      <c r="G24" s="16"/>
      <c r="H24" s="14"/>
      <c r="I24" s="15"/>
      <c r="J24" s="14"/>
      <c r="K24" s="13"/>
    </row>
    <row r="25" spans="1:11" ht="15.75" hidden="1" x14ac:dyDescent="0.25">
      <c r="A25" s="18"/>
      <c r="B25" s="16"/>
      <c r="C25" s="98"/>
      <c r="D25" s="98"/>
      <c r="E25" s="15"/>
      <c r="F25" s="17">
        <f t="shared" si="0"/>
        <v>0</v>
      </c>
      <c r="G25" s="16"/>
      <c r="H25" s="14"/>
      <c r="I25" s="15"/>
      <c r="J25" s="14"/>
      <c r="K25" s="13"/>
    </row>
    <row r="26" spans="1:11" ht="15.75" hidden="1" x14ac:dyDescent="0.25">
      <c r="A26" s="18"/>
      <c r="B26" s="16"/>
      <c r="C26" s="98"/>
      <c r="D26" s="98"/>
      <c r="E26" s="15"/>
      <c r="F26" s="17">
        <f t="shared" si="0"/>
        <v>0</v>
      </c>
      <c r="G26" s="16"/>
      <c r="H26" s="14"/>
      <c r="I26" s="15"/>
      <c r="J26" s="14"/>
      <c r="K26" s="13"/>
    </row>
    <row r="27" spans="1:11" ht="15.75" hidden="1" x14ac:dyDescent="0.25">
      <c r="A27" s="18"/>
      <c r="B27" s="16"/>
      <c r="C27" s="98"/>
      <c r="D27" s="98"/>
      <c r="E27" s="15"/>
      <c r="F27" s="17">
        <f t="shared" si="0"/>
        <v>0</v>
      </c>
      <c r="G27" s="16"/>
      <c r="H27" s="14"/>
      <c r="I27" s="15"/>
      <c r="J27" s="14"/>
      <c r="K27" s="13"/>
    </row>
    <row r="28" spans="1:11" ht="15.75" hidden="1" x14ac:dyDescent="0.25">
      <c r="A28" s="18"/>
      <c r="B28" s="16"/>
      <c r="C28" s="98"/>
      <c r="D28" s="98"/>
      <c r="E28" s="15"/>
      <c r="F28" s="17">
        <f t="shared" si="0"/>
        <v>0</v>
      </c>
      <c r="G28" s="16"/>
      <c r="H28" s="14"/>
      <c r="I28" s="15"/>
      <c r="J28" s="14"/>
      <c r="K28" s="13"/>
    </row>
    <row r="29" spans="1:11" ht="15.75" hidden="1" x14ac:dyDescent="0.25">
      <c r="A29" s="19"/>
      <c r="B29" s="16"/>
      <c r="C29" s="98"/>
      <c r="D29" s="98"/>
      <c r="E29" s="15"/>
      <c r="F29" s="17">
        <f t="shared" si="0"/>
        <v>0</v>
      </c>
      <c r="G29" s="16"/>
      <c r="H29" s="14"/>
      <c r="I29" s="15"/>
      <c r="J29" s="14"/>
      <c r="K29" s="13"/>
    </row>
    <row r="30" spans="1:11" ht="15.75" hidden="1" x14ac:dyDescent="0.25">
      <c r="A30" s="19"/>
      <c r="B30" s="16"/>
      <c r="C30" s="98"/>
      <c r="D30" s="98"/>
      <c r="E30" s="15"/>
      <c r="F30" s="17">
        <f t="shared" si="0"/>
        <v>0</v>
      </c>
      <c r="G30" s="16"/>
      <c r="H30" s="14"/>
      <c r="I30" s="15"/>
      <c r="J30" s="14"/>
      <c r="K30" s="13"/>
    </row>
    <row r="31" spans="1:11" ht="15.75" hidden="1" x14ac:dyDescent="0.25">
      <c r="A31" s="18"/>
      <c r="B31" s="16"/>
      <c r="C31" s="98"/>
      <c r="D31" s="98"/>
      <c r="E31" s="15"/>
      <c r="F31" s="17">
        <f t="shared" si="0"/>
        <v>0</v>
      </c>
      <c r="G31" s="16"/>
      <c r="H31" s="14"/>
      <c r="I31" s="15"/>
      <c r="J31" s="14"/>
      <c r="K31" s="13"/>
    </row>
    <row r="32" spans="1:11" ht="15.75" hidden="1" x14ac:dyDescent="0.25">
      <c r="A32" s="18"/>
      <c r="B32" s="16"/>
      <c r="C32" s="98"/>
      <c r="D32" s="98"/>
      <c r="E32" s="15"/>
      <c r="F32" s="17">
        <f t="shared" si="0"/>
        <v>0</v>
      </c>
      <c r="G32" s="16"/>
      <c r="H32" s="14"/>
      <c r="I32" s="15"/>
      <c r="J32" s="14"/>
      <c r="K32" s="13"/>
    </row>
    <row r="33" spans="1:11" ht="15.75" hidden="1" x14ac:dyDescent="0.25">
      <c r="A33" s="18"/>
      <c r="B33" s="16"/>
      <c r="C33" s="98"/>
      <c r="D33" s="98"/>
      <c r="E33" s="15"/>
      <c r="F33" s="17">
        <f t="shared" si="0"/>
        <v>0</v>
      </c>
      <c r="G33" s="16"/>
      <c r="H33" s="14"/>
      <c r="I33" s="15"/>
      <c r="J33" s="14"/>
      <c r="K33" s="13"/>
    </row>
    <row r="34" spans="1:11" ht="15.75" hidden="1" x14ac:dyDescent="0.25">
      <c r="A34" s="18"/>
      <c r="B34" s="16"/>
      <c r="C34" s="98"/>
      <c r="D34" s="98"/>
      <c r="E34" s="15"/>
      <c r="F34" s="17">
        <f t="shared" si="0"/>
        <v>0</v>
      </c>
      <c r="G34" s="16"/>
      <c r="H34" s="14"/>
      <c r="I34" s="15"/>
      <c r="J34" s="14"/>
      <c r="K34" s="13"/>
    </row>
    <row r="35" spans="1:11" ht="15.75" hidden="1" x14ac:dyDescent="0.25">
      <c r="A35" s="18"/>
      <c r="B35" s="16"/>
      <c r="C35" s="98"/>
      <c r="D35" s="98"/>
      <c r="E35" s="15"/>
      <c r="F35" s="17">
        <f t="shared" si="0"/>
        <v>0</v>
      </c>
      <c r="G35" s="16"/>
      <c r="H35" s="14"/>
      <c r="I35" s="15"/>
      <c r="J35" s="14"/>
      <c r="K35" s="13"/>
    </row>
    <row r="36" spans="1:11" ht="15.75" hidden="1" x14ac:dyDescent="0.25">
      <c r="A36" s="18"/>
      <c r="B36" s="16"/>
      <c r="C36" s="98"/>
      <c r="D36" s="98"/>
      <c r="E36" s="15"/>
      <c r="F36" s="17">
        <f t="shared" si="0"/>
        <v>0</v>
      </c>
      <c r="G36" s="16"/>
      <c r="H36" s="14"/>
      <c r="I36" s="15"/>
      <c r="J36" s="14"/>
      <c r="K36" s="13"/>
    </row>
    <row r="37" spans="1:11" ht="15.75" hidden="1" x14ac:dyDescent="0.25">
      <c r="A37" s="18"/>
      <c r="B37" s="16"/>
      <c r="C37" s="98"/>
      <c r="D37" s="98"/>
      <c r="E37" s="15"/>
      <c r="F37" s="17">
        <f t="shared" si="0"/>
        <v>0</v>
      </c>
      <c r="G37" s="16"/>
      <c r="H37" s="14"/>
      <c r="I37" s="15"/>
      <c r="J37" s="14"/>
      <c r="K37" s="13"/>
    </row>
    <row r="38" spans="1:11" ht="15.75" hidden="1" x14ac:dyDescent="0.25">
      <c r="A38" s="18"/>
      <c r="B38" s="16"/>
      <c r="C38" s="98"/>
      <c r="D38" s="98"/>
      <c r="E38" s="15"/>
      <c r="F38" s="17">
        <f t="shared" si="0"/>
        <v>0</v>
      </c>
      <c r="G38" s="16"/>
      <c r="H38" s="14"/>
      <c r="I38" s="15"/>
      <c r="J38" s="14"/>
      <c r="K38" s="13"/>
    </row>
    <row r="39" spans="1:11" ht="15.75" hidden="1" x14ac:dyDescent="0.25">
      <c r="A39" s="19"/>
      <c r="B39" s="16"/>
      <c r="C39" s="98"/>
      <c r="D39" s="98"/>
      <c r="E39" s="15"/>
      <c r="F39" s="17">
        <f t="shared" si="0"/>
        <v>0</v>
      </c>
      <c r="G39" s="16"/>
      <c r="H39" s="14"/>
      <c r="I39" s="15"/>
      <c r="J39" s="14"/>
      <c r="K39" s="13"/>
    </row>
    <row r="40" spans="1:11" ht="15.75" hidden="1" x14ac:dyDescent="0.25">
      <c r="A40" s="19"/>
      <c r="B40" s="16"/>
      <c r="C40" s="98"/>
      <c r="D40" s="98"/>
      <c r="E40" s="15"/>
      <c r="F40" s="17">
        <f t="shared" si="0"/>
        <v>0</v>
      </c>
      <c r="G40" s="16"/>
      <c r="H40" s="14"/>
      <c r="I40" s="15"/>
      <c r="J40" s="14"/>
      <c r="K40" s="13"/>
    </row>
    <row r="41" spans="1:11" ht="15.75" x14ac:dyDescent="0.25">
      <c r="A41" s="27">
        <v>8</v>
      </c>
      <c r="B41" s="16" t="s">
        <v>50</v>
      </c>
      <c r="C41" s="98"/>
      <c r="D41" s="98">
        <v>0.37</v>
      </c>
      <c r="E41" s="28" t="s">
        <v>360</v>
      </c>
      <c r="F41" s="17">
        <f t="shared" si="0"/>
        <v>0.37</v>
      </c>
      <c r="G41" s="16"/>
      <c r="H41" s="14"/>
      <c r="I41" s="28" t="s">
        <v>360</v>
      </c>
      <c r="J41" s="14">
        <v>0.37</v>
      </c>
      <c r="K41" s="13"/>
    </row>
    <row r="42" spans="1:11" ht="31.5" x14ac:dyDescent="0.25">
      <c r="A42" s="27"/>
      <c r="B42" s="15" t="s">
        <v>359</v>
      </c>
      <c r="C42" s="98"/>
      <c r="D42" s="98">
        <v>168.81</v>
      </c>
      <c r="E42" s="28" t="s">
        <v>358</v>
      </c>
      <c r="F42" s="17">
        <f t="shared" si="0"/>
        <v>168.81</v>
      </c>
      <c r="G42" s="16"/>
      <c r="H42" s="14"/>
      <c r="I42" s="28" t="s">
        <v>358</v>
      </c>
      <c r="J42" s="14">
        <v>168.81</v>
      </c>
      <c r="K42" s="13"/>
    </row>
    <row r="43" spans="1:11" ht="15.75" x14ac:dyDescent="0.25">
      <c r="A43" s="27"/>
      <c r="B43" s="16"/>
      <c r="C43" s="14"/>
      <c r="D43" s="14"/>
      <c r="E43" s="15"/>
      <c r="F43" s="17">
        <f t="shared" si="0"/>
        <v>0</v>
      </c>
      <c r="G43" s="16"/>
      <c r="H43" s="14"/>
      <c r="I43" s="15" t="s">
        <v>357</v>
      </c>
      <c r="J43" s="14"/>
      <c r="K43" s="13"/>
    </row>
    <row r="44" spans="1:11" ht="15.75" x14ac:dyDescent="0.25">
      <c r="A44" s="12"/>
      <c r="B44" s="11" t="s">
        <v>5</v>
      </c>
      <c r="C44" s="7">
        <f>SUM(C5:C43)</f>
        <v>15.02</v>
      </c>
      <c r="D44" s="7">
        <f>SUM(D5:D43)</f>
        <v>220</v>
      </c>
      <c r="E44" s="8"/>
      <c r="F44" s="10">
        <f t="shared" si="0"/>
        <v>235.02</v>
      </c>
      <c r="G44" s="9"/>
      <c r="H44" s="7">
        <f>SUM(H5:H43)</f>
        <v>41.62</v>
      </c>
      <c r="I44" s="8"/>
      <c r="J44" s="7">
        <f>SUM(J5:J43)</f>
        <v>220</v>
      </c>
      <c r="K44" s="6">
        <v>0</v>
      </c>
    </row>
    <row r="45" spans="1:11" x14ac:dyDescent="0.25">
      <c r="D45" s="146"/>
      <c r="I45" s="146"/>
    </row>
    <row r="46" spans="1:11" x14ac:dyDescent="0.25">
      <c r="C46" s="145"/>
      <c r="D46" s="144"/>
    </row>
    <row r="47" spans="1:11" ht="15.75" x14ac:dyDescent="0.25">
      <c r="B47" s="35" t="s">
        <v>4</v>
      </c>
      <c r="C47" s="140"/>
      <c r="D47" s="143"/>
      <c r="E47" s="140"/>
      <c r="F47" s="34"/>
      <c r="G47" s="211" t="s">
        <v>356</v>
      </c>
      <c r="H47" s="212"/>
    </row>
    <row r="48" spans="1:11" ht="15.75" x14ac:dyDescent="0.25">
      <c r="B48" s="35"/>
      <c r="C48" s="140"/>
      <c r="D48" s="143" t="s">
        <v>355</v>
      </c>
      <c r="E48" s="140"/>
      <c r="F48" s="55" t="s">
        <v>0</v>
      </c>
      <c r="G48" s="142"/>
      <c r="H48" s="141"/>
      <c r="I48" s="1" t="s">
        <v>354</v>
      </c>
    </row>
    <row r="49" spans="2:8" ht="15.75" x14ac:dyDescent="0.25">
      <c r="B49" s="35" t="s">
        <v>2</v>
      </c>
      <c r="C49" s="140"/>
      <c r="D49" s="140"/>
      <c r="E49" s="140"/>
      <c r="F49" s="34"/>
      <c r="G49" s="211" t="s">
        <v>353</v>
      </c>
      <c r="H49" s="212"/>
    </row>
    <row r="50" spans="2:8" x14ac:dyDescent="0.25">
      <c r="F50" s="3" t="s">
        <v>0</v>
      </c>
      <c r="G50" s="54"/>
      <c r="H50" s="2"/>
    </row>
    <row r="51" spans="2:8" ht="15.75" x14ac:dyDescent="0.25">
      <c r="B51" s="139" t="s">
        <v>352</v>
      </c>
      <c r="F51" s="138"/>
      <c r="G51" s="207" t="s">
        <v>351</v>
      </c>
      <c r="H51" s="207"/>
    </row>
    <row r="52" spans="2:8" x14ac:dyDescent="0.25">
      <c r="E52" s="1" t="s">
        <v>350</v>
      </c>
      <c r="G52" s="3" t="s">
        <v>0</v>
      </c>
    </row>
  </sheetData>
  <mergeCells count="11">
    <mergeCell ref="G51:H51"/>
    <mergeCell ref="K3:K4"/>
    <mergeCell ref="A2:K2"/>
    <mergeCell ref="B1:J1"/>
    <mergeCell ref="C3:E3"/>
    <mergeCell ref="G49:H49"/>
    <mergeCell ref="G47:H47"/>
    <mergeCell ref="A3:A4"/>
    <mergeCell ref="B3:B4"/>
    <mergeCell ref="F3:F4"/>
    <mergeCell ref="G3:J3"/>
  </mergeCells>
  <printOptions horizontalCentered="1" verticalCentered="1"/>
  <pageMargins left="0" right="0" top="0" bottom="0" header="0" footer="0"/>
  <pageSetup paperSize="9" scale="8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80" zoomScaleNormal="80" workbookViewId="0">
      <selection activeCell="E8" sqref="E8"/>
    </sheetView>
  </sheetViews>
  <sheetFormatPr defaultRowHeight="15" x14ac:dyDescent="0.25"/>
  <cols>
    <col min="1" max="1" width="7.28515625" style="103" customWidth="1"/>
    <col min="2" max="2" width="29.140625" style="103" customWidth="1"/>
    <col min="3" max="3" width="16.28515625" style="103" customWidth="1"/>
    <col min="4" max="4" width="14.28515625" style="103" customWidth="1"/>
    <col min="5" max="5" width="18.85546875" style="105" customWidth="1"/>
    <col min="6" max="6" width="15.85546875" style="103" customWidth="1"/>
    <col min="7" max="7" width="16.5703125" style="103" customWidth="1"/>
    <col min="8" max="8" width="14.28515625" style="103" customWidth="1"/>
    <col min="9" max="9" width="22.85546875" style="103" customWidth="1"/>
    <col min="10" max="10" width="14" style="104" customWidth="1"/>
    <col min="11" max="11" width="15.5703125" style="104" customWidth="1"/>
    <col min="12" max="16384" width="9.140625" style="103"/>
  </cols>
  <sheetData>
    <row r="1" spans="1:11" ht="61.5" customHeight="1" x14ac:dyDescent="0.25">
      <c r="A1" s="137"/>
      <c r="B1" s="198" t="s">
        <v>349</v>
      </c>
      <c r="C1" s="209"/>
      <c r="D1" s="209"/>
      <c r="E1" s="209"/>
      <c r="F1" s="209"/>
      <c r="G1" s="209"/>
      <c r="H1" s="209"/>
      <c r="I1" s="209"/>
      <c r="J1" s="209"/>
      <c r="K1" s="137"/>
    </row>
    <row r="2" spans="1:11" ht="31.5" customHeight="1" x14ac:dyDescent="0.25">
      <c r="A2" s="216" t="s">
        <v>348</v>
      </c>
      <c r="B2" s="216"/>
      <c r="C2" s="216"/>
      <c r="D2" s="216"/>
      <c r="E2" s="216"/>
      <c r="F2" s="216"/>
      <c r="G2" s="216"/>
      <c r="H2" s="216"/>
      <c r="I2" s="216"/>
      <c r="J2" s="216"/>
      <c r="K2" s="216"/>
    </row>
    <row r="3" spans="1:11" ht="33" customHeight="1" x14ac:dyDescent="0.25">
      <c r="A3" s="213" t="s">
        <v>26</v>
      </c>
      <c r="B3" s="213" t="s">
        <v>25</v>
      </c>
      <c r="C3" s="210" t="s">
        <v>24</v>
      </c>
      <c r="D3" s="210"/>
      <c r="E3" s="210"/>
      <c r="F3" s="210" t="s">
        <v>23</v>
      </c>
      <c r="G3" s="210" t="s">
        <v>22</v>
      </c>
      <c r="H3" s="210"/>
      <c r="I3" s="210"/>
      <c r="J3" s="210"/>
      <c r="K3" s="213" t="s">
        <v>347</v>
      </c>
    </row>
    <row r="4" spans="1:11" ht="158.25" customHeight="1" x14ac:dyDescent="0.25">
      <c r="A4" s="213"/>
      <c r="B4" s="213"/>
      <c r="C4" s="22" t="s">
        <v>20</v>
      </c>
      <c r="D4" s="22" t="s">
        <v>19</v>
      </c>
      <c r="E4" s="22" t="s">
        <v>18</v>
      </c>
      <c r="F4" s="210"/>
      <c r="G4" s="22" t="s">
        <v>17</v>
      </c>
      <c r="H4" s="22" t="s">
        <v>15</v>
      </c>
      <c r="I4" s="22" t="s">
        <v>16</v>
      </c>
      <c r="J4" s="22" t="s">
        <v>346</v>
      </c>
      <c r="K4" s="213"/>
    </row>
    <row r="5" spans="1:11" ht="47.25" x14ac:dyDescent="0.25">
      <c r="A5" s="18">
        <v>1</v>
      </c>
      <c r="B5" s="125" t="s">
        <v>344</v>
      </c>
      <c r="C5" s="124"/>
      <c r="D5" s="136">
        <v>133.91775000000001</v>
      </c>
      <c r="E5" s="123" t="s">
        <v>345</v>
      </c>
      <c r="F5" s="122">
        <f t="shared" ref="F5:F24" si="0">SUM(C5,D5)</f>
        <v>133.91775000000001</v>
      </c>
      <c r="G5" s="121"/>
      <c r="H5" s="119"/>
      <c r="I5" s="134"/>
      <c r="J5" s="119"/>
      <c r="K5" s="136">
        <v>133.91775000000001</v>
      </c>
    </row>
    <row r="6" spans="1:11" ht="47.25" x14ac:dyDescent="0.25">
      <c r="A6" s="18">
        <v>2</v>
      </c>
      <c r="B6" s="125" t="s">
        <v>344</v>
      </c>
      <c r="C6" s="124"/>
      <c r="D6" s="136">
        <v>4.3145800000000003</v>
      </c>
      <c r="E6" s="123" t="s">
        <v>343</v>
      </c>
      <c r="F6" s="122">
        <f t="shared" si="0"/>
        <v>4.3145800000000003</v>
      </c>
      <c r="G6" s="121"/>
      <c r="H6" s="119"/>
      <c r="I6" s="134"/>
      <c r="J6" s="119"/>
      <c r="K6" s="136">
        <v>4.3145800000000003</v>
      </c>
    </row>
    <row r="7" spans="1:11" ht="31.5" x14ac:dyDescent="0.25">
      <c r="A7" s="18">
        <v>3</v>
      </c>
      <c r="B7" s="125" t="s">
        <v>340</v>
      </c>
      <c r="C7" s="124"/>
      <c r="D7" s="136">
        <v>4.9447900000000002</v>
      </c>
      <c r="E7" s="123" t="s">
        <v>342</v>
      </c>
      <c r="F7" s="122">
        <f t="shared" si="0"/>
        <v>4.9447900000000002</v>
      </c>
      <c r="G7" s="121"/>
      <c r="H7" s="119"/>
      <c r="I7" s="134"/>
      <c r="J7" s="119"/>
      <c r="K7" s="135">
        <v>4.9447900000000002</v>
      </c>
    </row>
    <row r="8" spans="1:11" ht="31.5" x14ac:dyDescent="0.25">
      <c r="A8" s="18">
        <v>4</v>
      </c>
      <c r="B8" s="125" t="s">
        <v>340</v>
      </c>
      <c r="C8" s="124"/>
      <c r="D8" s="124">
        <v>43.209269999999997</v>
      </c>
      <c r="E8" s="123" t="s">
        <v>341</v>
      </c>
      <c r="F8" s="122">
        <f t="shared" si="0"/>
        <v>43.209269999999997</v>
      </c>
      <c r="G8" s="121"/>
      <c r="H8" s="119"/>
      <c r="I8" s="134"/>
      <c r="J8" s="119"/>
      <c r="K8" s="135">
        <v>43.209269999999997</v>
      </c>
    </row>
    <row r="9" spans="1:11" ht="31.5" x14ac:dyDescent="0.25">
      <c r="A9" s="18">
        <v>5</v>
      </c>
      <c r="B9" s="125" t="s">
        <v>340</v>
      </c>
      <c r="C9" s="124"/>
      <c r="D9" s="133">
        <v>50.599469999999997</v>
      </c>
      <c r="E9" s="123" t="s">
        <v>335</v>
      </c>
      <c r="F9" s="122">
        <f t="shared" si="0"/>
        <v>50.599469999999997</v>
      </c>
      <c r="G9" s="121"/>
      <c r="H9" s="119"/>
      <c r="I9" s="134"/>
      <c r="J9" s="119">
        <v>24.739469999999997</v>
      </c>
      <c r="K9" s="133">
        <v>25.86</v>
      </c>
    </row>
    <row r="10" spans="1:11" ht="31.5" x14ac:dyDescent="0.25">
      <c r="A10" s="18">
        <v>6</v>
      </c>
      <c r="B10" s="125" t="s">
        <v>340</v>
      </c>
      <c r="C10" s="124"/>
      <c r="D10" s="124">
        <v>13.55939</v>
      </c>
      <c r="E10" s="123" t="s">
        <v>339</v>
      </c>
      <c r="F10" s="122">
        <f t="shared" si="0"/>
        <v>13.55939</v>
      </c>
      <c r="G10" s="19"/>
      <c r="H10" s="119"/>
      <c r="I10" s="120"/>
      <c r="J10" s="119"/>
      <c r="K10" s="127">
        <v>13.55939</v>
      </c>
    </row>
    <row r="11" spans="1:11" ht="31.5" x14ac:dyDescent="0.25">
      <c r="A11" s="18">
        <v>7</v>
      </c>
      <c r="B11" s="125" t="s">
        <v>338</v>
      </c>
      <c r="C11" s="124"/>
      <c r="D11" s="124">
        <v>17.559000000000001</v>
      </c>
      <c r="E11" s="123" t="s">
        <v>337</v>
      </c>
      <c r="F11" s="122">
        <f t="shared" si="0"/>
        <v>17.559000000000001</v>
      </c>
      <c r="G11" s="19"/>
      <c r="H11" s="119"/>
      <c r="I11" s="120"/>
      <c r="J11" s="119"/>
      <c r="K11" s="124">
        <v>17.559000000000001</v>
      </c>
    </row>
    <row r="12" spans="1:11" s="126" customFormat="1" ht="15.75" x14ac:dyDescent="0.25">
      <c r="A12" s="132">
        <v>8</v>
      </c>
      <c r="B12" s="131" t="s">
        <v>336</v>
      </c>
      <c r="C12" s="130"/>
      <c r="D12" s="130">
        <v>1.181</v>
      </c>
      <c r="E12" s="128" t="s">
        <v>335</v>
      </c>
      <c r="F12" s="122">
        <f t="shared" si="0"/>
        <v>1.181</v>
      </c>
      <c r="G12" s="129"/>
      <c r="H12" s="127"/>
      <c r="I12" s="128"/>
      <c r="J12" s="127">
        <v>0.91517000000000004</v>
      </c>
      <c r="K12" s="127">
        <v>0.26583000000000001</v>
      </c>
    </row>
    <row r="13" spans="1:11" ht="47.25" x14ac:dyDescent="0.25">
      <c r="A13" s="19">
        <v>9</v>
      </c>
      <c r="B13" s="125" t="s">
        <v>334</v>
      </c>
      <c r="C13" s="124"/>
      <c r="D13" s="124">
        <v>21.617999999999999</v>
      </c>
      <c r="E13" s="123" t="s">
        <v>333</v>
      </c>
      <c r="F13" s="122">
        <f t="shared" si="0"/>
        <v>21.617999999999999</v>
      </c>
      <c r="G13" s="121"/>
      <c r="H13" s="119"/>
      <c r="I13" s="120"/>
      <c r="J13" s="119"/>
      <c r="K13" s="124">
        <v>21.617999999999999</v>
      </c>
    </row>
    <row r="14" spans="1:11" ht="47.25" x14ac:dyDescent="0.25">
      <c r="A14" s="19">
        <v>10</v>
      </c>
      <c r="B14" s="125" t="s">
        <v>332</v>
      </c>
      <c r="C14" s="124"/>
      <c r="D14" s="124">
        <f>330197.41/1000</f>
        <v>330.19740999999999</v>
      </c>
      <c r="E14" s="123" t="s">
        <v>331</v>
      </c>
      <c r="F14" s="122">
        <f t="shared" si="0"/>
        <v>330.19740999999999</v>
      </c>
      <c r="G14" s="121"/>
      <c r="H14" s="119"/>
      <c r="I14" s="120"/>
      <c r="J14" s="119"/>
      <c r="K14" s="119">
        <v>330.19740999999999</v>
      </c>
    </row>
    <row r="15" spans="1:11" ht="63" x14ac:dyDescent="0.25">
      <c r="A15" s="18">
        <v>11</v>
      </c>
      <c r="B15" s="125" t="s">
        <v>329</v>
      </c>
      <c r="C15" s="124"/>
      <c r="D15" s="124">
        <f>5862/1000</f>
        <v>5.8620000000000001</v>
      </c>
      <c r="E15" s="123" t="s">
        <v>330</v>
      </c>
      <c r="F15" s="122">
        <f t="shared" si="0"/>
        <v>5.8620000000000001</v>
      </c>
      <c r="G15" s="121"/>
      <c r="H15" s="119"/>
      <c r="I15" s="120"/>
      <c r="J15" s="119"/>
      <c r="K15" s="119">
        <v>5.8620000000000001</v>
      </c>
    </row>
    <row r="16" spans="1:11" ht="63" x14ac:dyDescent="0.25">
      <c r="A16" s="18">
        <v>12</v>
      </c>
      <c r="B16" s="125" t="s">
        <v>329</v>
      </c>
      <c r="C16" s="124"/>
      <c r="D16" s="124">
        <f>42765.62/1000</f>
        <v>42.765620000000006</v>
      </c>
      <c r="E16" s="123" t="s">
        <v>328</v>
      </c>
      <c r="F16" s="122">
        <f t="shared" si="0"/>
        <v>42.765620000000006</v>
      </c>
      <c r="G16" s="121"/>
      <c r="H16" s="119"/>
      <c r="I16" s="120"/>
      <c r="J16" s="119"/>
      <c r="K16" s="119">
        <v>42.765620000000006</v>
      </c>
    </row>
    <row r="17" spans="1:11" ht="63" x14ac:dyDescent="0.25">
      <c r="A17" s="18">
        <v>13</v>
      </c>
      <c r="B17" s="125" t="s">
        <v>327</v>
      </c>
      <c r="C17" s="124"/>
      <c r="D17" s="124">
        <v>191.98020000000002</v>
      </c>
      <c r="E17" s="123" t="s">
        <v>326</v>
      </c>
      <c r="F17" s="122">
        <f t="shared" si="0"/>
        <v>191.98020000000002</v>
      </c>
      <c r="G17" s="121"/>
      <c r="H17" s="119"/>
      <c r="I17" s="120"/>
      <c r="J17" s="119"/>
      <c r="K17" s="124">
        <v>191.98020000000002</v>
      </c>
    </row>
    <row r="18" spans="1:11" ht="63" x14ac:dyDescent="0.25">
      <c r="A18" s="18">
        <v>13</v>
      </c>
      <c r="B18" s="125" t="s">
        <v>320</v>
      </c>
      <c r="C18" s="124"/>
      <c r="D18" s="124">
        <v>10980</v>
      </c>
      <c r="E18" s="123" t="s">
        <v>325</v>
      </c>
      <c r="F18" s="122">
        <f t="shared" si="0"/>
        <v>10980</v>
      </c>
      <c r="G18" s="121"/>
      <c r="H18" s="119"/>
      <c r="I18" s="120"/>
      <c r="J18" s="119"/>
      <c r="K18" s="119">
        <v>10980</v>
      </c>
    </row>
    <row r="19" spans="1:11" ht="283.5" x14ac:dyDescent="0.25">
      <c r="A19" s="18">
        <v>13</v>
      </c>
      <c r="B19" s="125" t="s">
        <v>55</v>
      </c>
      <c r="C19" s="124"/>
      <c r="D19" s="124">
        <v>101.96504000000002</v>
      </c>
      <c r="E19" s="123" t="s">
        <v>324</v>
      </c>
      <c r="F19" s="122">
        <f t="shared" si="0"/>
        <v>101.96504000000002</v>
      </c>
      <c r="G19" s="121"/>
      <c r="H19" s="119"/>
      <c r="I19" s="120"/>
      <c r="J19" s="119"/>
      <c r="K19" s="119">
        <v>101.96504000000002</v>
      </c>
    </row>
    <row r="20" spans="1:11" ht="63" x14ac:dyDescent="0.25">
      <c r="A20" s="18">
        <v>13</v>
      </c>
      <c r="B20" s="125" t="s">
        <v>55</v>
      </c>
      <c r="C20" s="124"/>
      <c r="D20" s="124">
        <v>2.5110000000000001</v>
      </c>
      <c r="E20" s="123" t="s">
        <v>323</v>
      </c>
      <c r="F20" s="122">
        <f t="shared" si="0"/>
        <v>2.5110000000000001</v>
      </c>
      <c r="G20" s="121"/>
      <c r="H20" s="119"/>
      <c r="I20" s="120"/>
      <c r="J20" s="119"/>
      <c r="K20" s="119">
        <v>2.5110000000000001</v>
      </c>
    </row>
    <row r="21" spans="1:11" ht="141.75" x14ac:dyDescent="0.25">
      <c r="A21" s="18">
        <v>13</v>
      </c>
      <c r="B21" s="120" t="s">
        <v>322</v>
      </c>
      <c r="C21" s="119"/>
      <c r="D21" s="119">
        <v>278.85000000001003</v>
      </c>
      <c r="E21" s="18" t="s">
        <v>321</v>
      </c>
      <c r="F21" s="122">
        <f t="shared" si="0"/>
        <v>278.85000000001003</v>
      </c>
      <c r="G21" s="121"/>
      <c r="H21" s="119"/>
      <c r="I21" s="120"/>
      <c r="J21" s="119"/>
      <c r="K21" s="119">
        <v>278.85000000001003</v>
      </c>
    </row>
    <row r="22" spans="1:11" ht="63" x14ac:dyDescent="0.25">
      <c r="A22" s="18">
        <v>13</v>
      </c>
      <c r="B22" s="120" t="s">
        <v>320</v>
      </c>
      <c r="C22" s="119"/>
      <c r="D22" s="119">
        <v>2404.8249999999998</v>
      </c>
      <c r="E22" s="18" t="s">
        <v>319</v>
      </c>
      <c r="F22" s="122">
        <f t="shared" si="0"/>
        <v>2404.8249999999998</v>
      </c>
      <c r="G22" s="121"/>
      <c r="H22" s="119"/>
      <c r="I22" s="120"/>
      <c r="J22" s="119"/>
      <c r="K22" s="119">
        <v>2404.8249999999998</v>
      </c>
    </row>
    <row r="23" spans="1:11" ht="47.25" x14ac:dyDescent="0.25">
      <c r="A23" s="18">
        <v>13</v>
      </c>
      <c r="B23" s="120" t="s">
        <v>318</v>
      </c>
      <c r="C23" s="119"/>
      <c r="D23" s="119">
        <v>526.96994999999993</v>
      </c>
      <c r="E23" s="18" t="s">
        <v>317</v>
      </c>
      <c r="F23" s="122">
        <f t="shared" si="0"/>
        <v>526.96994999999993</v>
      </c>
      <c r="G23" s="121"/>
      <c r="H23" s="119"/>
      <c r="I23" s="120"/>
      <c r="J23" s="119"/>
      <c r="K23" s="119">
        <v>526.96994999999993</v>
      </c>
    </row>
    <row r="24" spans="1:11" ht="15.75" x14ac:dyDescent="0.25">
      <c r="A24" s="118"/>
      <c r="B24" s="117" t="s">
        <v>5</v>
      </c>
      <c r="C24" s="113">
        <f>SUM(C5:C23)</f>
        <v>0</v>
      </c>
      <c r="D24" s="113">
        <f>SUM(D5:D23)</f>
        <v>15156.82947000001</v>
      </c>
      <c r="E24" s="116"/>
      <c r="F24" s="115">
        <f t="shared" si="0"/>
        <v>15156.82947000001</v>
      </c>
      <c r="G24" s="114"/>
      <c r="H24" s="113">
        <f>SUM(H5:H23)</f>
        <v>0</v>
      </c>
      <c r="I24" s="112"/>
      <c r="J24" s="111">
        <f>SUM(J5:J23)</f>
        <v>25.654639999999997</v>
      </c>
      <c r="K24" s="110">
        <f>C24-H24</f>
        <v>0</v>
      </c>
    </row>
    <row r="27" spans="1:11" ht="15.75" x14ac:dyDescent="0.25">
      <c r="B27" s="109" t="s">
        <v>45</v>
      </c>
      <c r="F27" s="108"/>
      <c r="G27" s="214" t="s">
        <v>316</v>
      </c>
      <c r="H27" s="215"/>
    </row>
    <row r="28" spans="1:11" x14ac:dyDescent="0.25">
      <c r="B28" s="109"/>
      <c r="F28" s="107" t="s">
        <v>0</v>
      </c>
      <c r="G28" s="106"/>
      <c r="H28" s="106"/>
    </row>
    <row r="29" spans="1:11" ht="15.75" x14ac:dyDescent="0.25">
      <c r="B29" s="109" t="s">
        <v>2</v>
      </c>
      <c r="F29" s="108"/>
      <c r="G29" s="214" t="s">
        <v>315</v>
      </c>
      <c r="H29" s="215"/>
    </row>
    <row r="30" spans="1:11" x14ac:dyDescent="0.25">
      <c r="F30" s="107" t="s">
        <v>0</v>
      </c>
      <c r="G30" s="106"/>
      <c r="H30" s="106"/>
    </row>
  </sheetData>
  <mergeCells count="10">
    <mergeCell ref="G27:H27"/>
    <mergeCell ref="G29:H29"/>
    <mergeCell ref="B1:J1"/>
    <mergeCell ref="A2:K2"/>
    <mergeCell ref="A3:A4"/>
    <mergeCell ref="B3:B4"/>
    <mergeCell ref="C3:E3"/>
    <mergeCell ref="F3:F4"/>
    <mergeCell ref="G3:J3"/>
    <mergeCell ref="K3:K4"/>
  </mergeCells>
  <printOptions horizontalCentered="1" verticalCentered="1"/>
  <pageMargins left="0" right="0" top="0" bottom="0" header="0" footer="0"/>
  <pageSetup paperSize="9" scale="51"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80" zoomScaleNormal="80" workbookViewId="0"/>
  </sheetViews>
  <sheetFormatPr defaultRowHeight="15" x14ac:dyDescent="0.25"/>
  <cols>
    <col min="1" max="1" width="7.28515625" style="1" customWidth="1"/>
    <col min="2" max="2" width="42.1406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24"/>
      <c r="B1" s="198" t="s">
        <v>314</v>
      </c>
      <c r="C1" s="209"/>
      <c r="D1" s="209"/>
      <c r="E1" s="209"/>
      <c r="F1" s="209"/>
      <c r="G1" s="209"/>
      <c r="H1" s="209"/>
      <c r="I1" s="209"/>
      <c r="J1" s="209"/>
      <c r="K1" s="24"/>
    </row>
    <row r="2" spans="1:11" ht="31.5" customHeight="1" x14ac:dyDescent="0.25">
      <c r="A2" s="199" t="s">
        <v>27</v>
      </c>
      <c r="B2" s="199"/>
      <c r="C2" s="199"/>
      <c r="D2" s="199"/>
      <c r="E2" s="199"/>
      <c r="F2" s="199"/>
      <c r="G2" s="199"/>
      <c r="H2" s="199"/>
      <c r="I2" s="199"/>
      <c r="J2" s="199"/>
      <c r="K2" s="199"/>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15.75" x14ac:dyDescent="0.25">
      <c r="A5" s="18">
        <v>1</v>
      </c>
      <c r="B5" s="16" t="s">
        <v>307</v>
      </c>
      <c r="C5" s="14"/>
      <c r="D5" s="14">
        <v>0</v>
      </c>
      <c r="E5" s="15" t="s">
        <v>313</v>
      </c>
      <c r="F5" s="17">
        <v>0</v>
      </c>
      <c r="G5" s="16">
        <v>2220</v>
      </c>
      <c r="H5" s="14"/>
      <c r="I5" s="28" t="s">
        <v>305</v>
      </c>
      <c r="J5" s="14"/>
      <c r="K5" s="13">
        <v>0</v>
      </c>
    </row>
    <row r="6" spans="1:11" ht="15.75" x14ac:dyDescent="0.25">
      <c r="A6" s="18">
        <v>2</v>
      </c>
      <c r="B6" s="16" t="s">
        <v>307</v>
      </c>
      <c r="C6" s="14"/>
      <c r="D6" s="14">
        <v>0</v>
      </c>
      <c r="E6" s="15" t="s">
        <v>312</v>
      </c>
      <c r="F6" s="17">
        <f t="shared" ref="F6:F46" si="0">SUM(C6,D6)</f>
        <v>0</v>
      </c>
      <c r="G6" s="16">
        <v>2220</v>
      </c>
      <c r="H6" s="14"/>
      <c r="I6" s="28" t="s">
        <v>305</v>
      </c>
      <c r="J6" s="14"/>
      <c r="K6" s="13">
        <f>F6-J6</f>
        <v>0</v>
      </c>
    </row>
    <row r="7" spans="1:11" ht="15.75" x14ac:dyDescent="0.25">
      <c r="A7" s="18">
        <v>5</v>
      </c>
      <c r="B7" s="16" t="s">
        <v>307</v>
      </c>
      <c r="C7" s="14"/>
      <c r="D7" s="14">
        <v>0</v>
      </c>
      <c r="E7" s="15" t="s">
        <v>311</v>
      </c>
      <c r="F7" s="17">
        <f t="shared" si="0"/>
        <v>0</v>
      </c>
      <c r="G7" s="16">
        <v>2220</v>
      </c>
      <c r="H7" s="14">
        <v>0</v>
      </c>
      <c r="I7" s="28" t="s">
        <v>305</v>
      </c>
      <c r="J7" s="14"/>
      <c r="K7" s="13">
        <f>D7-H7</f>
        <v>0</v>
      </c>
    </row>
    <row r="8" spans="1:11" ht="31.5" x14ac:dyDescent="0.25">
      <c r="A8" s="18">
        <v>6</v>
      </c>
      <c r="B8" s="16" t="s">
        <v>307</v>
      </c>
      <c r="C8" s="14"/>
      <c r="D8" s="14">
        <v>0</v>
      </c>
      <c r="E8" s="15" t="s">
        <v>310</v>
      </c>
      <c r="F8" s="17">
        <f t="shared" si="0"/>
        <v>0</v>
      </c>
      <c r="G8" s="102">
        <v>2220</v>
      </c>
      <c r="H8" s="14"/>
      <c r="I8" s="28" t="s">
        <v>305</v>
      </c>
      <c r="J8" s="14"/>
      <c r="K8" s="13">
        <f>F8-J8</f>
        <v>0</v>
      </c>
    </row>
    <row r="9" spans="1:11" ht="78.75" x14ac:dyDescent="0.25">
      <c r="A9" s="18">
        <v>7</v>
      </c>
      <c r="B9" s="16" t="s">
        <v>307</v>
      </c>
      <c r="C9" s="14"/>
      <c r="D9" s="14">
        <v>0</v>
      </c>
      <c r="E9" s="15" t="s">
        <v>309</v>
      </c>
      <c r="F9" s="17">
        <f t="shared" si="0"/>
        <v>0</v>
      </c>
      <c r="G9" s="102">
        <v>2220</v>
      </c>
      <c r="H9" s="14">
        <v>0</v>
      </c>
      <c r="I9" s="28" t="s">
        <v>305</v>
      </c>
      <c r="J9" s="14"/>
      <c r="K9" s="13">
        <f>D9-H9</f>
        <v>0</v>
      </c>
    </row>
    <row r="10" spans="1:11" ht="63" x14ac:dyDescent="0.25">
      <c r="A10" s="18">
        <v>8</v>
      </c>
      <c r="B10" s="16" t="s">
        <v>307</v>
      </c>
      <c r="C10" s="14"/>
      <c r="D10" s="14">
        <v>0</v>
      </c>
      <c r="E10" s="15" t="s">
        <v>308</v>
      </c>
      <c r="F10" s="17">
        <f t="shared" si="0"/>
        <v>0</v>
      </c>
      <c r="G10" s="102">
        <v>2220</v>
      </c>
      <c r="H10" s="14"/>
      <c r="I10" s="28" t="s">
        <v>305</v>
      </c>
      <c r="J10" s="14"/>
      <c r="K10" s="13">
        <f>D10-H10</f>
        <v>0</v>
      </c>
    </row>
    <row r="11" spans="1:11" ht="15.75" x14ac:dyDescent="0.25">
      <c r="A11" s="19">
        <v>9</v>
      </c>
      <c r="B11" s="16" t="s">
        <v>307</v>
      </c>
      <c r="C11" s="14"/>
      <c r="D11" s="14">
        <v>0</v>
      </c>
      <c r="E11" s="15" t="s">
        <v>306</v>
      </c>
      <c r="F11" s="17">
        <f t="shared" si="0"/>
        <v>0</v>
      </c>
      <c r="G11" s="16">
        <v>2220</v>
      </c>
      <c r="H11" s="14"/>
      <c r="I11" s="28" t="s">
        <v>305</v>
      </c>
      <c r="J11" s="14"/>
      <c r="K11" s="13">
        <f>D11-H11</f>
        <v>0</v>
      </c>
    </row>
    <row r="12" spans="1:11" ht="15" customHeight="1" x14ac:dyDescent="0.25">
      <c r="A12" s="19"/>
      <c r="B12" s="16"/>
      <c r="C12" s="14"/>
      <c r="D12" s="14"/>
      <c r="E12" s="15"/>
      <c r="F12" s="17">
        <f t="shared" si="0"/>
        <v>0</v>
      </c>
      <c r="G12" s="16"/>
      <c r="H12" s="14"/>
      <c r="I12" s="15"/>
      <c r="J12" s="14"/>
      <c r="K12" s="13">
        <f t="shared" ref="K12:K45" si="1">F12-J12</f>
        <v>0</v>
      </c>
    </row>
    <row r="13" spans="1:11" ht="15.75" x14ac:dyDescent="0.25">
      <c r="A13" s="18"/>
      <c r="B13" s="16"/>
      <c r="C13" s="14"/>
      <c r="D13" s="14"/>
      <c r="E13" s="15"/>
      <c r="F13" s="17">
        <f t="shared" si="0"/>
        <v>0</v>
      </c>
      <c r="G13" s="16"/>
      <c r="H13" s="14"/>
      <c r="I13" s="15"/>
      <c r="J13" s="14"/>
      <c r="K13" s="13">
        <f t="shared" si="1"/>
        <v>0</v>
      </c>
    </row>
    <row r="14" spans="1:11" ht="15.75" x14ac:dyDescent="0.25">
      <c r="A14" s="18"/>
      <c r="B14" s="16"/>
      <c r="C14" s="14"/>
      <c r="D14" s="14"/>
      <c r="E14" s="15"/>
      <c r="F14" s="17">
        <f t="shared" si="0"/>
        <v>0</v>
      </c>
      <c r="G14" s="16"/>
      <c r="H14" s="14"/>
      <c r="I14" s="15"/>
      <c r="J14" s="14"/>
      <c r="K14" s="13">
        <f t="shared" si="1"/>
        <v>0</v>
      </c>
    </row>
    <row r="15" spans="1:11" ht="15.75" x14ac:dyDescent="0.25">
      <c r="A15" s="18"/>
      <c r="B15" s="16"/>
      <c r="C15" s="14"/>
      <c r="D15" s="14"/>
      <c r="E15" s="15"/>
      <c r="F15" s="17">
        <f t="shared" si="0"/>
        <v>0</v>
      </c>
      <c r="G15" s="16"/>
      <c r="H15" s="14"/>
      <c r="I15" s="15"/>
      <c r="J15" s="14"/>
      <c r="K15" s="13">
        <f t="shared" si="1"/>
        <v>0</v>
      </c>
    </row>
    <row r="16" spans="1:11" ht="15.75" x14ac:dyDescent="0.25">
      <c r="A16" s="18"/>
      <c r="B16" s="16"/>
      <c r="C16" s="14"/>
      <c r="D16" s="14"/>
      <c r="E16" s="15"/>
      <c r="F16" s="17">
        <f t="shared" si="0"/>
        <v>0</v>
      </c>
      <c r="G16" s="16"/>
      <c r="H16" s="14"/>
      <c r="I16" s="15"/>
      <c r="J16" s="14"/>
      <c r="K16" s="13">
        <f t="shared" si="1"/>
        <v>0</v>
      </c>
    </row>
    <row r="17" spans="1:11" ht="15.75" x14ac:dyDescent="0.25">
      <c r="A17" s="18"/>
      <c r="B17" s="16"/>
      <c r="C17" s="14"/>
      <c r="D17" s="14"/>
      <c r="E17" s="15"/>
      <c r="F17" s="17">
        <f t="shared" si="0"/>
        <v>0</v>
      </c>
      <c r="G17" s="16"/>
      <c r="H17" s="14"/>
      <c r="I17" s="15"/>
      <c r="J17" s="14"/>
      <c r="K17" s="13">
        <f t="shared" si="1"/>
        <v>0</v>
      </c>
    </row>
    <row r="18" spans="1:11" ht="15.75" x14ac:dyDescent="0.25">
      <c r="A18" s="18"/>
      <c r="B18" s="16"/>
      <c r="C18" s="14"/>
      <c r="D18" s="14"/>
      <c r="E18" s="15"/>
      <c r="F18" s="17">
        <f t="shared" si="0"/>
        <v>0</v>
      </c>
      <c r="G18" s="16"/>
      <c r="H18" s="14"/>
      <c r="I18" s="15"/>
      <c r="J18" s="14"/>
      <c r="K18" s="13">
        <f t="shared" si="1"/>
        <v>0</v>
      </c>
    </row>
    <row r="19" spans="1:11" ht="15.75" x14ac:dyDescent="0.25">
      <c r="A19" s="18"/>
      <c r="B19" s="16"/>
      <c r="C19" s="14"/>
      <c r="D19" s="14"/>
      <c r="E19" s="15"/>
      <c r="F19" s="17">
        <f t="shared" si="0"/>
        <v>0</v>
      </c>
      <c r="G19" s="16"/>
      <c r="H19" s="14"/>
      <c r="I19" s="15"/>
      <c r="J19" s="14"/>
      <c r="K19" s="13">
        <f t="shared" si="1"/>
        <v>0</v>
      </c>
    </row>
    <row r="20" spans="1:11" ht="15.75" x14ac:dyDescent="0.25">
      <c r="A20" s="18"/>
      <c r="B20" s="16"/>
      <c r="C20" s="14"/>
      <c r="D20" s="14"/>
      <c r="E20" s="15"/>
      <c r="F20" s="17">
        <f t="shared" si="0"/>
        <v>0</v>
      </c>
      <c r="G20" s="16"/>
      <c r="H20" s="14"/>
      <c r="I20" s="15"/>
      <c r="J20" s="14"/>
      <c r="K20" s="13">
        <f t="shared" si="1"/>
        <v>0</v>
      </c>
    </row>
    <row r="21" spans="1:11" ht="15.75" x14ac:dyDescent="0.25">
      <c r="A21" s="19"/>
      <c r="B21" s="16"/>
      <c r="C21" s="14"/>
      <c r="D21" s="14"/>
      <c r="E21" s="15"/>
      <c r="F21" s="17">
        <f t="shared" si="0"/>
        <v>0</v>
      </c>
      <c r="G21" s="16"/>
      <c r="H21" s="14"/>
      <c r="I21" s="15"/>
      <c r="J21" s="14"/>
      <c r="K21" s="13">
        <f t="shared" si="1"/>
        <v>0</v>
      </c>
    </row>
    <row r="22" spans="1:11" ht="15.75" x14ac:dyDescent="0.25">
      <c r="A22" s="19"/>
      <c r="B22" s="16"/>
      <c r="C22" s="14"/>
      <c r="D22" s="14"/>
      <c r="E22" s="15"/>
      <c r="F22" s="17">
        <f t="shared" si="0"/>
        <v>0</v>
      </c>
      <c r="G22" s="16"/>
      <c r="H22" s="14"/>
      <c r="I22" s="15"/>
      <c r="J22" s="14"/>
      <c r="K22" s="13">
        <f t="shared" si="1"/>
        <v>0</v>
      </c>
    </row>
    <row r="23" spans="1:11" ht="15.75" x14ac:dyDescent="0.25">
      <c r="A23" s="18"/>
      <c r="B23" s="16"/>
      <c r="C23" s="14"/>
      <c r="D23" s="14"/>
      <c r="E23" s="15"/>
      <c r="F23" s="17">
        <f t="shared" si="0"/>
        <v>0</v>
      </c>
      <c r="G23" s="16"/>
      <c r="H23" s="14"/>
      <c r="I23" s="15"/>
      <c r="J23" s="14"/>
      <c r="K23" s="13">
        <f t="shared" si="1"/>
        <v>0</v>
      </c>
    </row>
    <row r="24" spans="1:11" ht="15.75" x14ac:dyDescent="0.25">
      <c r="A24" s="18"/>
      <c r="B24" s="16"/>
      <c r="C24" s="14"/>
      <c r="D24" s="14"/>
      <c r="E24" s="15"/>
      <c r="F24" s="17">
        <f t="shared" si="0"/>
        <v>0</v>
      </c>
      <c r="G24" s="16"/>
      <c r="H24" s="14"/>
      <c r="I24" s="15"/>
      <c r="J24" s="14"/>
      <c r="K24" s="13">
        <f t="shared" si="1"/>
        <v>0</v>
      </c>
    </row>
    <row r="25" spans="1:11" ht="15.75" x14ac:dyDescent="0.25">
      <c r="A25" s="18"/>
      <c r="B25" s="16"/>
      <c r="C25" s="14"/>
      <c r="D25" s="14"/>
      <c r="E25" s="15"/>
      <c r="F25" s="17">
        <f t="shared" si="0"/>
        <v>0</v>
      </c>
      <c r="G25" s="16"/>
      <c r="H25" s="14"/>
      <c r="I25" s="15"/>
      <c r="J25" s="14"/>
      <c r="K25" s="13">
        <f t="shared" si="1"/>
        <v>0</v>
      </c>
    </row>
    <row r="26" spans="1:11" ht="15.75" x14ac:dyDescent="0.25">
      <c r="A26" s="18"/>
      <c r="B26" s="16"/>
      <c r="C26" s="14"/>
      <c r="D26" s="14"/>
      <c r="E26" s="15"/>
      <c r="F26" s="17">
        <f t="shared" si="0"/>
        <v>0</v>
      </c>
      <c r="G26" s="16"/>
      <c r="H26" s="14"/>
      <c r="I26" s="15"/>
      <c r="J26" s="14"/>
      <c r="K26" s="13">
        <f t="shared" si="1"/>
        <v>0</v>
      </c>
    </row>
    <row r="27" spans="1:11" ht="15.75" x14ac:dyDescent="0.25">
      <c r="A27" s="18"/>
      <c r="B27" s="16"/>
      <c r="C27" s="14"/>
      <c r="D27" s="14"/>
      <c r="E27" s="15"/>
      <c r="F27" s="17">
        <f t="shared" si="0"/>
        <v>0</v>
      </c>
      <c r="G27" s="16"/>
      <c r="H27" s="14"/>
      <c r="I27" s="15"/>
      <c r="J27" s="14"/>
      <c r="K27" s="13">
        <f t="shared" si="1"/>
        <v>0</v>
      </c>
    </row>
    <row r="28" spans="1:11" ht="15.75" x14ac:dyDescent="0.25">
      <c r="A28" s="18"/>
      <c r="B28" s="16"/>
      <c r="C28" s="14"/>
      <c r="D28" s="14"/>
      <c r="E28" s="15"/>
      <c r="F28" s="17">
        <f t="shared" si="0"/>
        <v>0</v>
      </c>
      <c r="G28" s="16"/>
      <c r="H28" s="14"/>
      <c r="I28" s="15"/>
      <c r="J28" s="14"/>
      <c r="K28" s="13">
        <f t="shared" si="1"/>
        <v>0</v>
      </c>
    </row>
    <row r="29" spans="1:11" ht="15.75" x14ac:dyDescent="0.25">
      <c r="A29" s="18"/>
      <c r="B29" s="16"/>
      <c r="C29" s="14"/>
      <c r="D29" s="14"/>
      <c r="E29" s="15"/>
      <c r="F29" s="17">
        <f t="shared" si="0"/>
        <v>0</v>
      </c>
      <c r="G29" s="16"/>
      <c r="H29" s="14"/>
      <c r="I29" s="15"/>
      <c r="J29" s="14"/>
      <c r="K29" s="13">
        <f t="shared" si="1"/>
        <v>0</v>
      </c>
    </row>
    <row r="30" spans="1:11" ht="15.75" x14ac:dyDescent="0.25">
      <c r="A30" s="18"/>
      <c r="B30" s="16"/>
      <c r="C30" s="14"/>
      <c r="D30" s="14"/>
      <c r="E30" s="15"/>
      <c r="F30" s="17">
        <f t="shared" si="0"/>
        <v>0</v>
      </c>
      <c r="G30" s="16"/>
      <c r="H30" s="14"/>
      <c r="I30" s="15"/>
      <c r="J30" s="14"/>
      <c r="K30" s="13">
        <f t="shared" si="1"/>
        <v>0</v>
      </c>
    </row>
    <row r="31" spans="1:11" ht="15.75" x14ac:dyDescent="0.25">
      <c r="A31" s="19"/>
      <c r="B31" s="16"/>
      <c r="C31" s="14"/>
      <c r="D31" s="14"/>
      <c r="E31" s="15"/>
      <c r="F31" s="17">
        <f t="shared" si="0"/>
        <v>0</v>
      </c>
      <c r="G31" s="16"/>
      <c r="H31" s="14"/>
      <c r="I31" s="15"/>
      <c r="J31" s="14"/>
      <c r="K31" s="13">
        <f t="shared" si="1"/>
        <v>0</v>
      </c>
    </row>
    <row r="32" spans="1:11" ht="15.75" x14ac:dyDescent="0.25">
      <c r="A32" s="19"/>
      <c r="B32" s="16"/>
      <c r="C32" s="14"/>
      <c r="D32" s="14"/>
      <c r="E32" s="15"/>
      <c r="F32" s="17">
        <f t="shared" si="0"/>
        <v>0</v>
      </c>
      <c r="G32" s="16"/>
      <c r="H32" s="14"/>
      <c r="I32" s="15"/>
      <c r="J32" s="14"/>
      <c r="K32" s="13">
        <f t="shared" si="1"/>
        <v>0</v>
      </c>
    </row>
    <row r="33" spans="1:11" ht="15.75" x14ac:dyDescent="0.25">
      <c r="A33" s="18"/>
      <c r="B33" s="16"/>
      <c r="C33" s="14"/>
      <c r="D33" s="14"/>
      <c r="E33" s="15"/>
      <c r="F33" s="17">
        <f t="shared" si="0"/>
        <v>0</v>
      </c>
      <c r="G33" s="16"/>
      <c r="H33" s="14"/>
      <c r="I33" s="15"/>
      <c r="J33" s="14"/>
      <c r="K33" s="13">
        <f t="shared" si="1"/>
        <v>0</v>
      </c>
    </row>
    <row r="34" spans="1:11" ht="15.75" x14ac:dyDescent="0.25">
      <c r="A34" s="18"/>
      <c r="B34" s="16"/>
      <c r="C34" s="14"/>
      <c r="D34" s="14"/>
      <c r="E34" s="15"/>
      <c r="F34" s="17">
        <f t="shared" si="0"/>
        <v>0</v>
      </c>
      <c r="G34" s="16"/>
      <c r="H34" s="14"/>
      <c r="I34" s="15"/>
      <c r="J34" s="14"/>
      <c r="K34" s="13">
        <f t="shared" si="1"/>
        <v>0</v>
      </c>
    </row>
    <row r="35" spans="1:11" ht="15.75" x14ac:dyDescent="0.25">
      <c r="A35" s="18"/>
      <c r="B35" s="16"/>
      <c r="C35" s="14"/>
      <c r="D35" s="14"/>
      <c r="E35" s="15"/>
      <c r="F35" s="17">
        <f t="shared" si="0"/>
        <v>0</v>
      </c>
      <c r="G35" s="16"/>
      <c r="H35" s="14"/>
      <c r="I35" s="15"/>
      <c r="J35" s="14"/>
      <c r="K35" s="13">
        <f t="shared" si="1"/>
        <v>0</v>
      </c>
    </row>
    <row r="36" spans="1:11" ht="15.75" x14ac:dyDescent="0.25">
      <c r="A36" s="18"/>
      <c r="B36" s="16"/>
      <c r="C36" s="14"/>
      <c r="D36" s="14"/>
      <c r="E36" s="15"/>
      <c r="F36" s="17">
        <f t="shared" si="0"/>
        <v>0</v>
      </c>
      <c r="G36" s="16"/>
      <c r="H36" s="14"/>
      <c r="I36" s="15"/>
      <c r="J36" s="14"/>
      <c r="K36" s="13">
        <f t="shared" si="1"/>
        <v>0</v>
      </c>
    </row>
    <row r="37" spans="1:11" ht="15.75" x14ac:dyDescent="0.25">
      <c r="A37" s="18"/>
      <c r="B37" s="16"/>
      <c r="C37" s="14"/>
      <c r="D37" s="14"/>
      <c r="E37" s="15"/>
      <c r="F37" s="17">
        <f t="shared" si="0"/>
        <v>0</v>
      </c>
      <c r="G37" s="16"/>
      <c r="H37" s="14"/>
      <c r="I37" s="15"/>
      <c r="J37" s="14"/>
      <c r="K37" s="13">
        <f t="shared" si="1"/>
        <v>0</v>
      </c>
    </row>
    <row r="38" spans="1:11" ht="15.75" x14ac:dyDescent="0.25">
      <c r="A38" s="18"/>
      <c r="B38" s="16"/>
      <c r="C38" s="14"/>
      <c r="D38" s="14"/>
      <c r="E38" s="15"/>
      <c r="F38" s="17">
        <f t="shared" si="0"/>
        <v>0</v>
      </c>
      <c r="G38" s="16"/>
      <c r="H38" s="14"/>
      <c r="I38" s="15"/>
      <c r="J38" s="14"/>
      <c r="K38" s="13">
        <f t="shared" si="1"/>
        <v>0</v>
      </c>
    </row>
    <row r="39" spans="1:11" ht="15.75" x14ac:dyDescent="0.25">
      <c r="A39" s="18"/>
      <c r="B39" s="16"/>
      <c r="C39" s="14"/>
      <c r="D39" s="14"/>
      <c r="E39" s="15"/>
      <c r="F39" s="17">
        <f t="shared" si="0"/>
        <v>0</v>
      </c>
      <c r="G39" s="16"/>
      <c r="H39" s="14"/>
      <c r="I39" s="15"/>
      <c r="J39" s="14"/>
      <c r="K39" s="13">
        <f t="shared" si="1"/>
        <v>0</v>
      </c>
    </row>
    <row r="40" spans="1:11" ht="15.75" x14ac:dyDescent="0.25">
      <c r="A40" s="18"/>
      <c r="B40" s="16"/>
      <c r="C40" s="14"/>
      <c r="D40" s="14"/>
      <c r="E40" s="15"/>
      <c r="F40" s="17">
        <f t="shared" si="0"/>
        <v>0</v>
      </c>
      <c r="G40" s="16"/>
      <c r="H40" s="14"/>
      <c r="I40" s="15"/>
      <c r="J40" s="14"/>
      <c r="K40" s="13">
        <f t="shared" si="1"/>
        <v>0</v>
      </c>
    </row>
    <row r="41" spans="1:11" ht="15.75" x14ac:dyDescent="0.25">
      <c r="A41" s="19"/>
      <c r="B41" s="16"/>
      <c r="C41" s="14"/>
      <c r="D41" s="14"/>
      <c r="E41" s="15"/>
      <c r="F41" s="17">
        <f t="shared" si="0"/>
        <v>0</v>
      </c>
      <c r="G41" s="16"/>
      <c r="H41" s="14"/>
      <c r="I41" s="15"/>
      <c r="J41" s="14"/>
      <c r="K41" s="13">
        <f t="shared" si="1"/>
        <v>0</v>
      </c>
    </row>
    <row r="42" spans="1:11" ht="15.75" x14ac:dyDescent="0.25">
      <c r="A42" s="19"/>
      <c r="B42" s="16"/>
      <c r="C42" s="14"/>
      <c r="D42" s="14"/>
      <c r="E42" s="15"/>
      <c r="F42" s="17">
        <f t="shared" si="0"/>
        <v>0</v>
      </c>
      <c r="G42" s="16"/>
      <c r="H42" s="14"/>
      <c r="I42" s="15"/>
      <c r="J42" s="14"/>
      <c r="K42" s="13">
        <f t="shared" si="1"/>
        <v>0</v>
      </c>
    </row>
    <row r="43" spans="1:11" ht="15.75" x14ac:dyDescent="0.25">
      <c r="A43" s="27"/>
      <c r="B43" s="12"/>
      <c r="C43" s="25"/>
      <c r="D43" s="25"/>
      <c r="E43" s="26"/>
      <c r="F43" s="17">
        <f t="shared" si="0"/>
        <v>0</v>
      </c>
      <c r="G43" s="12"/>
      <c r="H43" s="25"/>
      <c r="I43" s="26"/>
      <c r="J43" s="25"/>
      <c r="K43" s="13">
        <f t="shared" si="1"/>
        <v>0</v>
      </c>
    </row>
    <row r="44" spans="1:11" ht="15.75" x14ac:dyDescent="0.25">
      <c r="A44" s="27"/>
      <c r="B44" s="12"/>
      <c r="C44" s="25"/>
      <c r="D44" s="25"/>
      <c r="E44" s="26"/>
      <c r="F44" s="17">
        <f t="shared" si="0"/>
        <v>0</v>
      </c>
      <c r="G44" s="12"/>
      <c r="H44" s="25"/>
      <c r="I44" s="26"/>
      <c r="J44" s="25"/>
      <c r="K44" s="13">
        <f t="shared" si="1"/>
        <v>0</v>
      </c>
    </row>
    <row r="45" spans="1:11" ht="15.75" x14ac:dyDescent="0.25">
      <c r="A45" s="27"/>
      <c r="B45" s="12"/>
      <c r="C45" s="25"/>
      <c r="D45" s="25"/>
      <c r="E45" s="26"/>
      <c r="F45" s="17">
        <f t="shared" si="0"/>
        <v>0</v>
      </c>
      <c r="G45" s="12"/>
      <c r="H45" s="25"/>
      <c r="I45" s="26"/>
      <c r="J45" s="25"/>
      <c r="K45" s="13">
        <f t="shared" si="1"/>
        <v>0</v>
      </c>
    </row>
    <row r="46" spans="1:11" ht="15.75" x14ac:dyDescent="0.25">
      <c r="A46" s="12"/>
      <c r="B46" s="11" t="s">
        <v>5</v>
      </c>
      <c r="C46" s="7">
        <f>SUM(C5:C45)</f>
        <v>0</v>
      </c>
      <c r="D46" s="7">
        <f>SUM(D5:D45)</f>
        <v>0</v>
      </c>
      <c r="E46" s="8"/>
      <c r="F46" s="10">
        <f t="shared" si="0"/>
        <v>0</v>
      </c>
      <c r="G46" s="9"/>
      <c r="H46" s="7">
        <f>SUM(H5:H45)</f>
        <v>0</v>
      </c>
      <c r="I46" s="8"/>
      <c r="J46" s="7">
        <f>SUM(J5:J45)</f>
        <v>0</v>
      </c>
      <c r="K46" s="13">
        <f>SUM(K5:K45)</f>
        <v>0</v>
      </c>
    </row>
    <row r="47" spans="1:11" x14ac:dyDescent="0.25">
      <c r="K47" s="92"/>
    </row>
    <row r="49" spans="2:8" ht="15.75" x14ac:dyDescent="0.25">
      <c r="B49" s="4" t="s">
        <v>45</v>
      </c>
      <c r="F49" s="5"/>
      <c r="G49" s="219" t="s">
        <v>304</v>
      </c>
      <c r="H49" s="218"/>
    </row>
    <row r="50" spans="2:8" x14ac:dyDescent="0.25">
      <c r="B50" s="4"/>
      <c r="F50" s="3" t="s">
        <v>0</v>
      </c>
      <c r="G50" s="2"/>
      <c r="H50" s="2"/>
    </row>
    <row r="51" spans="2:8" ht="15.75" x14ac:dyDescent="0.25">
      <c r="B51" s="4" t="s">
        <v>2</v>
      </c>
      <c r="F51" s="5"/>
      <c r="G51" s="217" t="s">
        <v>303</v>
      </c>
      <c r="H51" s="218"/>
    </row>
    <row r="52" spans="2:8" x14ac:dyDescent="0.25">
      <c r="F52" s="3" t="s">
        <v>0</v>
      </c>
      <c r="G52" s="2"/>
      <c r="H52" s="2"/>
    </row>
  </sheetData>
  <mergeCells count="10">
    <mergeCell ref="K3:K4"/>
    <mergeCell ref="A2:K2"/>
    <mergeCell ref="B1:J1"/>
    <mergeCell ref="C3:E3"/>
    <mergeCell ref="G51:H51"/>
    <mergeCell ref="G49:H49"/>
    <mergeCell ref="A3:A4"/>
    <mergeCell ref="B3:B4"/>
    <mergeCell ref="F3:F4"/>
    <mergeCell ref="G3:J3"/>
  </mergeCells>
  <printOptions horizontalCentered="1" verticalCentered="1"/>
  <pageMargins left="0" right="0" top="0" bottom="0" header="0" footer="0"/>
  <pageSetup paperSize="9" scale="47"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zoomScale="75" workbookViewId="0"/>
  </sheetViews>
  <sheetFormatPr defaultRowHeight="15" x14ac:dyDescent="0.25"/>
  <cols>
    <col min="1" max="1" width="7.28515625" style="1" customWidth="1"/>
    <col min="2" max="2" width="31.285156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2" width="10.42578125" style="1" customWidth="1"/>
    <col min="13" max="16384" width="9.140625" style="1"/>
  </cols>
  <sheetData>
    <row r="1" spans="1:11" ht="61.5" customHeight="1" x14ac:dyDescent="0.25">
      <c r="A1" s="24"/>
      <c r="B1" s="198" t="s">
        <v>302</v>
      </c>
      <c r="C1" s="209"/>
      <c r="D1" s="209"/>
      <c r="E1" s="209"/>
      <c r="F1" s="209"/>
      <c r="G1" s="209"/>
      <c r="H1" s="209"/>
      <c r="I1" s="209"/>
      <c r="J1" s="209"/>
      <c r="K1" s="24"/>
    </row>
    <row r="2" spans="1:11" ht="31.5" customHeight="1" x14ac:dyDescent="0.25">
      <c r="A2" s="220" t="s">
        <v>285</v>
      </c>
      <c r="B2" s="220"/>
      <c r="C2" s="220"/>
      <c r="D2" s="220"/>
      <c r="E2" s="220"/>
      <c r="F2" s="220"/>
      <c r="G2" s="220"/>
      <c r="H2" s="220"/>
      <c r="I2" s="220"/>
      <c r="J2" s="220"/>
      <c r="K2" s="220"/>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30" customHeight="1" x14ac:dyDescent="0.25">
      <c r="A5" s="18">
        <v>1</v>
      </c>
      <c r="B5" s="16" t="s">
        <v>7</v>
      </c>
      <c r="C5" s="22"/>
      <c r="D5" s="18">
        <v>7.4</v>
      </c>
      <c r="E5" s="101" t="s">
        <v>301</v>
      </c>
      <c r="F5" s="91">
        <f>SUM(C5,D5)</f>
        <v>7.4</v>
      </c>
      <c r="G5" s="100"/>
      <c r="H5" s="18"/>
      <c r="I5" s="101" t="s">
        <v>301</v>
      </c>
      <c r="J5" s="18">
        <v>7.4</v>
      </c>
      <c r="K5" s="23"/>
    </row>
    <row r="6" spans="1:11" ht="30" customHeight="1" x14ac:dyDescent="0.25">
      <c r="A6" s="18">
        <v>2</v>
      </c>
      <c r="B6" s="15" t="s">
        <v>298</v>
      </c>
      <c r="C6" s="88"/>
      <c r="D6" s="14">
        <v>3.3</v>
      </c>
      <c r="E6" s="15" t="s">
        <v>293</v>
      </c>
      <c r="F6" s="91">
        <v>3.3</v>
      </c>
      <c r="G6" s="100"/>
      <c r="H6" s="18"/>
      <c r="I6" s="15" t="s">
        <v>293</v>
      </c>
      <c r="J6" s="14">
        <v>3.3</v>
      </c>
      <c r="K6" s="23"/>
    </row>
    <row r="7" spans="1:11" ht="15.75" x14ac:dyDescent="0.25">
      <c r="A7" s="18">
        <v>3</v>
      </c>
      <c r="B7" s="99" t="s">
        <v>300</v>
      </c>
      <c r="C7" s="88"/>
      <c r="D7" s="88">
        <v>25.2</v>
      </c>
      <c r="E7" s="15" t="s">
        <v>34</v>
      </c>
      <c r="F7" s="91">
        <f>SUM(C7,D7)</f>
        <v>25.2</v>
      </c>
      <c r="G7" s="16"/>
      <c r="H7" s="14"/>
      <c r="I7" s="15" t="s">
        <v>34</v>
      </c>
      <c r="J7" s="88">
        <v>25.2</v>
      </c>
      <c r="K7" s="13"/>
    </row>
    <row r="8" spans="1:11" ht="15.75" x14ac:dyDescent="0.25">
      <c r="A8" s="18">
        <v>4</v>
      </c>
      <c r="B8" s="16" t="s">
        <v>7</v>
      </c>
      <c r="C8" s="88"/>
      <c r="D8" s="14">
        <v>37.799999999999997</v>
      </c>
      <c r="E8" s="15" t="s">
        <v>299</v>
      </c>
      <c r="F8" s="91">
        <v>37.799999999999997</v>
      </c>
      <c r="G8" s="16"/>
      <c r="H8" s="14"/>
      <c r="I8" s="15" t="s">
        <v>299</v>
      </c>
      <c r="J8" s="14">
        <v>37.799999999999997</v>
      </c>
      <c r="K8" s="13"/>
    </row>
    <row r="9" spans="1:11" ht="31.5" x14ac:dyDescent="0.25">
      <c r="A9" s="18">
        <v>5</v>
      </c>
      <c r="B9" s="15" t="s">
        <v>298</v>
      </c>
      <c r="C9" s="88"/>
      <c r="D9" s="14">
        <v>18.5</v>
      </c>
      <c r="E9" s="15" t="s">
        <v>34</v>
      </c>
      <c r="F9" s="91">
        <v>18.5</v>
      </c>
      <c r="G9" s="90"/>
      <c r="H9" s="90"/>
      <c r="I9" s="15" t="s">
        <v>34</v>
      </c>
      <c r="J9" s="14">
        <v>18.5</v>
      </c>
      <c r="K9" s="13"/>
    </row>
    <row r="10" spans="1:11" ht="15.75" x14ac:dyDescent="0.25">
      <c r="A10" s="18">
        <v>6</v>
      </c>
      <c r="B10" s="15" t="s">
        <v>297</v>
      </c>
      <c r="C10" s="88"/>
      <c r="D10" s="14">
        <v>9.1999999999999993</v>
      </c>
      <c r="E10" s="15" t="s">
        <v>34</v>
      </c>
      <c r="F10" s="91">
        <v>9.1999999999999993</v>
      </c>
      <c r="G10" s="90"/>
      <c r="H10" s="90"/>
      <c r="I10" s="15" t="s">
        <v>34</v>
      </c>
      <c r="J10" s="14">
        <v>9.1999999999999993</v>
      </c>
      <c r="K10" s="13"/>
    </row>
    <row r="11" spans="1:11" ht="15.75" x14ac:dyDescent="0.25">
      <c r="A11" s="18">
        <v>7</v>
      </c>
      <c r="B11" s="28" t="s">
        <v>296</v>
      </c>
      <c r="C11" s="90"/>
      <c r="D11" s="98">
        <v>39.200000000000003</v>
      </c>
      <c r="E11" s="15" t="s">
        <v>34</v>
      </c>
      <c r="F11" s="91">
        <v>39.200000000000003</v>
      </c>
      <c r="G11" s="90"/>
      <c r="H11" s="90"/>
      <c r="I11" s="15" t="s">
        <v>34</v>
      </c>
      <c r="J11" s="98">
        <v>39.200000000000003</v>
      </c>
      <c r="K11" s="13"/>
    </row>
    <row r="12" spans="1:11" ht="22.5" customHeight="1" x14ac:dyDescent="0.25">
      <c r="A12" s="18">
        <v>8</v>
      </c>
      <c r="B12" s="28" t="s">
        <v>295</v>
      </c>
      <c r="C12" s="90"/>
      <c r="D12" s="98">
        <v>36.1</v>
      </c>
      <c r="E12" s="15" t="s">
        <v>34</v>
      </c>
      <c r="F12" s="91">
        <v>36.1</v>
      </c>
      <c r="G12" s="90"/>
      <c r="H12" s="90"/>
      <c r="I12" s="15" t="s">
        <v>34</v>
      </c>
      <c r="J12" s="98">
        <v>36.1</v>
      </c>
      <c r="K12" s="13"/>
    </row>
    <row r="13" spans="1:11" ht="22.5" customHeight="1" x14ac:dyDescent="0.25">
      <c r="A13" s="18">
        <v>9</v>
      </c>
      <c r="B13" s="28" t="s">
        <v>294</v>
      </c>
      <c r="C13" s="90"/>
      <c r="D13" s="98">
        <v>1.1000000000000001</v>
      </c>
      <c r="E13" s="15" t="s">
        <v>34</v>
      </c>
      <c r="F13" s="91">
        <v>1.1000000000000001</v>
      </c>
      <c r="G13" s="90"/>
      <c r="H13" s="90"/>
      <c r="I13" s="15" t="s">
        <v>34</v>
      </c>
      <c r="J13" s="98">
        <v>1.1000000000000001</v>
      </c>
      <c r="K13" s="13"/>
    </row>
    <row r="14" spans="1:11" ht="22.5" customHeight="1" x14ac:dyDescent="0.25">
      <c r="A14" s="18">
        <v>10</v>
      </c>
      <c r="B14" s="28" t="s">
        <v>7</v>
      </c>
      <c r="C14" s="90"/>
      <c r="D14" s="98">
        <v>5.3</v>
      </c>
      <c r="E14" s="15" t="s">
        <v>34</v>
      </c>
      <c r="F14" s="91">
        <v>5.3</v>
      </c>
      <c r="G14" s="90"/>
      <c r="H14" s="90"/>
      <c r="I14" s="15" t="s">
        <v>34</v>
      </c>
      <c r="J14" s="98">
        <v>5.3</v>
      </c>
      <c r="K14" s="13"/>
    </row>
    <row r="15" spans="1:11" ht="15.75" x14ac:dyDescent="0.25">
      <c r="A15" s="18">
        <v>11</v>
      </c>
      <c r="B15" s="16" t="s">
        <v>7</v>
      </c>
      <c r="C15" s="88">
        <v>293.8</v>
      </c>
      <c r="D15" s="14"/>
      <c r="E15" s="15"/>
      <c r="F15" s="91">
        <v>293.8</v>
      </c>
      <c r="G15" s="90">
        <v>2210</v>
      </c>
      <c r="H15" s="97">
        <v>38</v>
      </c>
      <c r="I15" s="15" t="s">
        <v>293</v>
      </c>
      <c r="J15" s="88"/>
      <c r="K15" s="13"/>
    </row>
    <row r="16" spans="1:11" ht="15.75" x14ac:dyDescent="0.25">
      <c r="A16" s="18"/>
      <c r="B16" s="16"/>
      <c r="C16" s="88"/>
      <c r="D16" s="14"/>
      <c r="E16" s="15"/>
      <c r="F16" s="91">
        <v>0</v>
      </c>
      <c r="G16" s="90">
        <v>2210</v>
      </c>
      <c r="H16" s="89">
        <v>22.4</v>
      </c>
      <c r="I16" s="15" t="s">
        <v>292</v>
      </c>
      <c r="J16" s="88"/>
      <c r="K16" s="13"/>
    </row>
    <row r="17" spans="1:14" ht="15.75" x14ac:dyDescent="0.25">
      <c r="A17" s="18"/>
      <c r="B17" s="16"/>
      <c r="C17" s="88"/>
      <c r="D17" s="14"/>
      <c r="E17" s="15"/>
      <c r="F17" s="91">
        <v>0</v>
      </c>
      <c r="G17" s="90">
        <v>2210</v>
      </c>
      <c r="H17" s="89">
        <v>41.7</v>
      </c>
      <c r="I17" s="15" t="s">
        <v>291</v>
      </c>
      <c r="J17" s="88"/>
      <c r="K17" s="13"/>
    </row>
    <row r="18" spans="1:14" ht="31.5" customHeight="1" x14ac:dyDescent="0.25">
      <c r="A18" s="18"/>
      <c r="B18" s="15"/>
      <c r="C18" s="88"/>
      <c r="D18" s="14"/>
      <c r="E18" s="15"/>
      <c r="F18" s="91">
        <v>0</v>
      </c>
      <c r="G18" s="96">
        <v>2220</v>
      </c>
      <c r="H18" s="95">
        <v>148.6</v>
      </c>
      <c r="I18" s="15" t="s">
        <v>34</v>
      </c>
      <c r="J18" s="88"/>
      <c r="K18" s="13"/>
    </row>
    <row r="19" spans="1:14" ht="48.75" customHeight="1" x14ac:dyDescent="0.25">
      <c r="A19" s="18"/>
      <c r="B19" s="16"/>
      <c r="C19" s="88"/>
      <c r="D19" s="88"/>
      <c r="E19" s="15"/>
      <c r="F19" s="91">
        <v>0</v>
      </c>
      <c r="G19" s="94">
        <v>2230</v>
      </c>
      <c r="H19" s="88">
        <v>44.1</v>
      </c>
      <c r="I19" s="15" t="s">
        <v>81</v>
      </c>
      <c r="J19" s="88"/>
      <c r="K19" s="13"/>
    </row>
    <row r="20" spans="1:14" ht="79.5" customHeight="1" x14ac:dyDescent="0.25">
      <c r="A20" s="18"/>
      <c r="B20" s="15"/>
      <c r="C20" s="88"/>
      <c r="D20" s="88"/>
      <c r="E20" s="15"/>
      <c r="F20" s="91">
        <v>0</v>
      </c>
      <c r="G20" s="90">
        <v>2240</v>
      </c>
      <c r="H20" s="89">
        <v>453.4</v>
      </c>
      <c r="I20" s="15" t="s">
        <v>290</v>
      </c>
      <c r="J20" s="88"/>
      <c r="K20" s="13"/>
    </row>
    <row r="21" spans="1:14" ht="48" customHeight="1" x14ac:dyDescent="0.25">
      <c r="A21" s="18"/>
      <c r="B21" s="16"/>
      <c r="C21" s="14"/>
      <c r="D21" s="88"/>
      <c r="E21" s="15"/>
      <c r="F21" s="91">
        <f>C21</f>
        <v>0</v>
      </c>
      <c r="G21" s="90"/>
      <c r="H21" s="93"/>
      <c r="I21" s="15"/>
      <c r="J21" s="88"/>
      <c r="K21" s="13"/>
      <c r="N21" s="92"/>
    </row>
    <row r="22" spans="1:14" ht="15.75" x14ac:dyDescent="0.25">
      <c r="A22" s="18"/>
      <c r="B22" s="15"/>
      <c r="C22" s="14"/>
      <c r="D22" s="88"/>
      <c r="E22" s="15"/>
      <c r="F22" s="91">
        <f>C22</f>
        <v>0</v>
      </c>
      <c r="G22" s="16"/>
      <c r="H22" s="14"/>
      <c r="I22" s="15"/>
      <c r="J22" s="88"/>
      <c r="K22" s="13"/>
    </row>
    <row r="23" spans="1:14" ht="15.75" x14ac:dyDescent="0.25">
      <c r="A23" s="18"/>
      <c r="B23" s="15"/>
      <c r="C23" s="14"/>
      <c r="D23" s="14"/>
      <c r="E23" s="15"/>
      <c r="F23" s="17">
        <f>SUM(C23,D23)</f>
        <v>0</v>
      </c>
      <c r="G23" s="90"/>
      <c r="H23" s="89"/>
      <c r="I23" s="15"/>
      <c r="J23" s="88"/>
      <c r="K23" s="13"/>
    </row>
    <row r="24" spans="1:14" ht="15.75" x14ac:dyDescent="0.25">
      <c r="A24" s="18"/>
      <c r="B24" s="16"/>
      <c r="C24" s="14"/>
      <c r="D24" s="14"/>
      <c r="E24" s="15"/>
      <c r="F24" s="17">
        <f>SUM(C24,D24)</f>
        <v>0</v>
      </c>
      <c r="G24" s="90"/>
      <c r="H24" s="89"/>
      <c r="I24" s="15"/>
      <c r="J24" s="88"/>
      <c r="K24" s="13"/>
    </row>
    <row r="25" spans="1:14" ht="15.75" x14ac:dyDescent="0.25">
      <c r="A25" s="19"/>
      <c r="B25" s="16"/>
      <c r="C25" s="14"/>
      <c r="D25" s="14"/>
      <c r="E25" s="15"/>
      <c r="F25" s="17">
        <f>SUM(C25,D25)</f>
        <v>0</v>
      </c>
      <c r="G25" s="16"/>
      <c r="H25" s="88"/>
      <c r="I25" s="15"/>
      <c r="J25" s="88"/>
      <c r="K25" s="13"/>
    </row>
    <row r="26" spans="1:14" ht="15" customHeight="1" x14ac:dyDescent="0.25">
      <c r="A26" s="19"/>
      <c r="B26" s="16"/>
      <c r="C26" s="14"/>
      <c r="D26" s="14"/>
      <c r="E26" s="15"/>
      <c r="F26" s="17">
        <f>SUM(C26,D26)</f>
        <v>0</v>
      </c>
      <c r="G26" s="16"/>
      <c r="H26" s="88"/>
      <c r="I26" s="15"/>
      <c r="J26" s="88"/>
      <c r="K26" s="13"/>
    </row>
    <row r="27" spans="1:14" ht="15.75" x14ac:dyDescent="0.25">
      <c r="A27" s="18"/>
      <c r="B27" s="16"/>
      <c r="C27" s="14"/>
      <c r="D27" s="14"/>
      <c r="E27" s="15"/>
      <c r="F27" s="17">
        <f>SUM(C27,D27)</f>
        <v>0</v>
      </c>
      <c r="G27" s="16"/>
      <c r="H27" s="88"/>
      <c r="I27" s="15"/>
      <c r="J27" s="88"/>
      <c r="K27" s="13"/>
    </row>
    <row r="28" spans="1:14" ht="15.75" x14ac:dyDescent="0.25">
      <c r="A28" s="18"/>
      <c r="B28" s="16"/>
      <c r="C28" s="14"/>
      <c r="D28" s="14"/>
      <c r="E28" s="15"/>
      <c r="F28" s="17"/>
      <c r="G28" s="16"/>
      <c r="H28" s="88"/>
      <c r="I28" s="15"/>
      <c r="J28" s="88"/>
      <c r="K28" s="13"/>
    </row>
    <row r="29" spans="1:14" ht="15.75" x14ac:dyDescent="0.25">
      <c r="A29" s="18"/>
      <c r="B29" s="16"/>
      <c r="C29" s="14"/>
      <c r="D29" s="14"/>
      <c r="E29" s="15"/>
      <c r="F29" s="17"/>
      <c r="G29" s="16"/>
      <c r="H29" s="88"/>
      <c r="I29" s="15"/>
      <c r="J29" s="88"/>
      <c r="K29" s="13"/>
    </row>
    <row r="30" spans="1:14" ht="15.75" x14ac:dyDescent="0.25">
      <c r="A30" s="18"/>
      <c r="B30" s="16"/>
      <c r="C30" s="14"/>
      <c r="D30" s="14"/>
      <c r="E30" s="15"/>
      <c r="F30" s="17">
        <f t="shared" ref="F30:F62" si="0">SUM(C30,D30)</f>
        <v>0</v>
      </c>
      <c r="G30" s="16"/>
      <c r="H30" s="88"/>
      <c r="I30" s="28"/>
      <c r="J30" s="88"/>
      <c r="K30" s="13"/>
    </row>
    <row r="31" spans="1:14" ht="15.75" x14ac:dyDescent="0.25">
      <c r="A31" s="18"/>
      <c r="B31" s="16"/>
      <c r="C31" s="14"/>
      <c r="D31" s="14"/>
      <c r="E31" s="15"/>
      <c r="F31" s="17">
        <f t="shared" si="0"/>
        <v>0</v>
      </c>
      <c r="G31" s="16"/>
      <c r="H31" s="14"/>
      <c r="I31" s="15"/>
      <c r="J31" s="88"/>
      <c r="K31" s="13"/>
    </row>
    <row r="32" spans="1:14" ht="28.5" customHeight="1" x14ac:dyDescent="0.25">
      <c r="A32" s="18"/>
      <c r="B32" s="16"/>
      <c r="C32" s="14"/>
      <c r="D32" s="14"/>
      <c r="E32" s="15"/>
      <c r="F32" s="17">
        <f t="shared" si="0"/>
        <v>0</v>
      </c>
      <c r="G32" s="16"/>
      <c r="H32" s="14"/>
      <c r="I32" s="15"/>
      <c r="J32" s="88"/>
      <c r="K32" s="13"/>
    </row>
    <row r="33" spans="1:11" ht="15.75" x14ac:dyDescent="0.25">
      <c r="A33" s="18"/>
      <c r="B33" s="16"/>
      <c r="C33" s="14"/>
      <c r="D33" s="14"/>
      <c r="E33" s="15"/>
      <c r="F33" s="17">
        <f t="shared" si="0"/>
        <v>0</v>
      </c>
      <c r="G33" s="16"/>
      <c r="H33" s="14"/>
      <c r="I33" s="15"/>
      <c r="J33" s="88"/>
      <c r="K33" s="13"/>
    </row>
    <row r="34" spans="1:11" ht="15.75" x14ac:dyDescent="0.25">
      <c r="A34" s="18"/>
      <c r="B34" s="16"/>
      <c r="C34" s="14"/>
      <c r="D34" s="14"/>
      <c r="E34" s="15"/>
      <c r="F34" s="17">
        <f t="shared" si="0"/>
        <v>0</v>
      </c>
      <c r="G34" s="16"/>
      <c r="H34" s="14"/>
      <c r="I34" s="15"/>
      <c r="J34" s="14"/>
      <c r="K34" s="13"/>
    </row>
    <row r="35" spans="1:11" ht="15.75" x14ac:dyDescent="0.25">
      <c r="A35" s="18"/>
      <c r="B35" s="16"/>
      <c r="C35" s="14"/>
      <c r="D35" s="14"/>
      <c r="E35" s="15"/>
      <c r="F35" s="17">
        <f t="shared" si="0"/>
        <v>0</v>
      </c>
      <c r="G35" s="16"/>
      <c r="H35" s="14"/>
      <c r="I35" s="15"/>
      <c r="J35" s="14"/>
      <c r="K35" s="13"/>
    </row>
    <row r="36" spans="1:11" ht="15.75" x14ac:dyDescent="0.25">
      <c r="A36" s="18"/>
      <c r="B36" s="16"/>
      <c r="C36" s="14"/>
      <c r="D36" s="14"/>
      <c r="E36" s="15"/>
      <c r="F36" s="17">
        <f t="shared" si="0"/>
        <v>0</v>
      </c>
      <c r="G36" s="16"/>
      <c r="H36" s="14"/>
      <c r="I36" s="15"/>
      <c r="J36" s="14"/>
      <c r="K36" s="13"/>
    </row>
    <row r="37" spans="1:11" ht="15.75" x14ac:dyDescent="0.25">
      <c r="A37" s="19"/>
      <c r="B37" s="16"/>
      <c r="C37" s="14"/>
      <c r="D37" s="14"/>
      <c r="E37" s="15"/>
      <c r="F37" s="17">
        <f t="shared" si="0"/>
        <v>0</v>
      </c>
      <c r="G37" s="16"/>
      <c r="H37" s="14"/>
      <c r="I37" s="15"/>
      <c r="J37" s="14"/>
      <c r="K37" s="13"/>
    </row>
    <row r="38" spans="1:11" ht="15.75" x14ac:dyDescent="0.25">
      <c r="A38" s="19"/>
      <c r="B38" s="16"/>
      <c r="C38" s="14"/>
      <c r="D38" s="14"/>
      <c r="E38" s="15"/>
      <c r="F38" s="17">
        <f t="shared" si="0"/>
        <v>0</v>
      </c>
      <c r="G38" s="16"/>
      <c r="H38" s="14"/>
      <c r="I38" s="15"/>
      <c r="J38" s="14"/>
      <c r="K38" s="13"/>
    </row>
    <row r="39" spans="1:11" ht="15.75" x14ac:dyDescent="0.25">
      <c r="A39" s="18"/>
      <c r="B39" s="16"/>
      <c r="C39" s="14"/>
      <c r="D39" s="14"/>
      <c r="E39" s="15"/>
      <c r="F39" s="17">
        <f t="shared" si="0"/>
        <v>0</v>
      </c>
      <c r="G39" s="16"/>
      <c r="H39" s="14"/>
      <c r="I39" s="15"/>
      <c r="J39" s="14"/>
      <c r="K39" s="13"/>
    </row>
    <row r="40" spans="1:11" ht="15.75" x14ac:dyDescent="0.25">
      <c r="A40" s="18"/>
      <c r="B40" s="16"/>
      <c r="C40" s="14"/>
      <c r="D40" s="14"/>
      <c r="E40" s="15"/>
      <c r="F40" s="17">
        <f t="shared" si="0"/>
        <v>0</v>
      </c>
      <c r="G40" s="16"/>
      <c r="H40" s="14"/>
      <c r="I40" s="15"/>
      <c r="J40" s="14"/>
      <c r="K40" s="13"/>
    </row>
    <row r="41" spans="1:11" ht="15.75" x14ac:dyDescent="0.25">
      <c r="A41" s="18"/>
      <c r="B41" s="16"/>
      <c r="C41" s="14"/>
      <c r="D41" s="14"/>
      <c r="E41" s="15"/>
      <c r="F41" s="17">
        <f t="shared" si="0"/>
        <v>0</v>
      </c>
      <c r="G41" s="16"/>
      <c r="H41" s="14"/>
      <c r="I41" s="15"/>
      <c r="J41" s="14"/>
      <c r="K41" s="13"/>
    </row>
    <row r="42" spans="1:11" ht="15.75" x14ac:dyDescent="0.25">
      <c r="A42" s="18"/>
      <c r="B42" s="16"/>
      <c r="C42" s="14"/>
      <c r="D42" s="14"/>
      <c r="E42" s="15"/>
      <c r="F42" s="17">
        <f t="shared" si="0"/>
        <v>0</v>
      </c>
      <c r="G42" s="16"/>
      <c r="H42" s="14"/>
      <c r="I42" s="15"/>
      <c r="J42" s="14"/>
      <c r="K42" s="13"/>
    </row>
    <row r="43" spans="1:11" ht="15.75" x14ac:dyDescent="0.25">
      <c r="A43" s="18"/>
      <c r="B43" s="16"/>
      <c r="C43" s="14"/>
      <c r="D43" s="14"/>
      <c r="E43" s="15"/>
      <c r="F43" s="17">
        <f t="shared" si="0"/>
        <v>0</v>
      </c>
      <c r="G43" s="16"/>
      <c r="H43" s="14"/>
      <c r="I43" s="15"/>
      <c r="J43" s="14"/>
      <c r="K43" s="13"/>
    </row>
    <row r="44" spans="1:11" ht="15.75" x14ac:dyDescent="0.25">
      <c r="A44" s="18"/>
      <c r="B44" s="16"/>
      <c r="C44" s="14"/>
      <c r="D44" s="14"/>
      <c r="E44" s="15"/>
      <c r="F44" s="17">
        <f t="shared" si="0"/>
        <v>0</v>
      </c>
      <c r="G44" s="16"/>
      <c r="H44" s="14"/>
      <c r="I44" s="15"/>
      <c r="J44" s="14"/>
      <c r="K44" s="13"/>
    </row>
    <row r="45" spans="1:11" ht="15.75" x14ac:dyDescent="0.25">
      <c r="A45" s="18"/>
      <c r="B45" s="16"/>
      <c r="C45" s="14"/>
      <c r="D45" s="14"/>
      <c r="E45" s="15"/>
      <c r="F45" s="17">
        <f t="shared" si="0"/>
        <v>0</v>
      </c>
      <c r="G45" s="16"/>
      <c r="H45" s="14"/>
      <c r="I45" s="15"/>
      <c r="J45" s="14"/>
      <c r="K45" s="13"/>
    </row>
    <row r="46" spans="1:11" ht="15.75" x14ac:dyDescent="0.25">
      <c r="A46" s="18"/>
      <c r="B46" s="16"/>
      <c r="C46" s="14"/>
      <c r="D46" s="14"/>
      <c r="E46" s="15"/>
      <c r="F46" s="17">
        <f t="shared" si="0"/>
        <v>0</v>
      </c>
      <c r="G46" s="16"/>
      <c r="H46" s="14"/>
      <c r="I46" s="15"/>
      <c r="J46" s="14"/>
      <c r="K46" s="13"/>
    </row>
    <row r="47" spans="1:11" ht="15.75" x14ac:dyDescent="0.25">
      <c r="A47" s="19"/>
      <c r="B47" s="16"/>
      <c r="C47" s="14"/>
      <c r="D47" s="14"/>
      <c r="E47" s="15"/>
      <c r="F47" s="17">
        <f t="shared" si="0"/>
        <v>0</v>
      </c>
      <c r="G47" s="16"/>
      <c r="H47" s="14"/>
      <c r="I47" s="15"/>
      <c r="J47" s="14"/>
      <c r="K47" s="13"/>
    </row>
    <row r="48" spans="1:11" ht="15.75" x14ac:dyDescent="0.25">
      <c r="A48" s="19"/>
      <c r="B48" s="16"/>
      <c r="C48" s="14"/>
      <c r="D48" s="14"/>
      <c r="E48" s="15"/>
      <c r="F48" s="17">
        <f t="shared" si="0"/>
        <v>0</v>
      </c>
      <c r="G48" s="16"/>
      <c r="H48" s="14"/>
      <c r="I48" s="15"/>
      <c r="J48" s="14"/>
      <c r="K48" s="13"/>
    </row>
    <row r="49" spans="1:12" ht="15.75" x14ac:dyDescent="0.25">
      <c r="A49" s="18"/>
      <c r="B49" s="16"/>
      <c r="C49" s="14"/>
      <c r="D49" s="14"/>
      <c r="E49" s="15"/>
      <c r="F49" s="17">
        <f t="shared" si="0"/>
        <v>0</v>
      </c>
      <c r="G49" s="16"/>
      <c r="H49" s="14"/>
      <c r="I49" s="15"/>
      <c r="J49" s="14"/>
      <c r="K49" s="13"/>
    </row>
    <row r="50" spans="1:12" ht="15.75" x14ac:dyDescent="0.25">
      <c r="A50" s="18"/>
      <c r="B50" s="16"/>
      <c r="C50" s="14"/>
      <c r="D50" s="14"/>
      <c r="E50" s="15"/>
      <c r="F50" s="17">
        <f t="shared" si="0"/>
        <v>0</v>
      </c>
      <c r="G50" s="16"/>
      <c r="H50" s="14"/>
      <c r="I50" s="15"/>
      <c r="J50" s="14"/>
      <c r="K50" s="13"/>
    </row>
    <row r="51" spans="1:12" ht="15.75" x14ac:dyDescent="0.25">
      <c r="A51" s="18"/>
      <c r="B51" s="16"/>
      <c r="C51" s="14"/>
      <c r="D51" s="14"/>
      <c r="E51" s="15"/>
      <c r="F51" s="17">
        <f t="shared" si="0"/>
        <v>0</v>
      </c>
      <c r="G51" s="16"/>
      <c r="H51" s="14"/>
      <c r="I51" s="15"/>
      <c r="J51" s="14"/>
      <c r="K51" s="13"/>
    </row>
    <row r="52" spans="1:12" ht="15.75" x14ac:dyDescent="0.25">
      <c r="A52" s="18"/>
      <c r="B52" s="16"/>
      <c r="C52" s="14"/>
      <c r="D52" s="14"/>
      <c r="E52" s="15"/>
      <c r="F52" s="17">
        <f t="shared" si="0"/>
        <v>0</v>
      </c>
      <c r="G52" s="16"/>
      <c r="H52" s="14"/>
      <c r="I52" s="15"/>
      <c r="J52" s="14"/>
      <c r="K52" s="13"/>
    </row>
    <row r="53" spans="1:12" ht="15.75" x14ac:dyDescent="0.25">
      <c r="A53" s="18"/>
      <c r="B53" s="16"/>
      <c r="C53" s="14"/>
      <c r="D53" s="14"/>
      <c r="E53" s="15"/>
      <c r="F53" s="17">
        <f t="shared" si="0"/>
        <v>0</v>
      </c>
      <c r="G53" s="16"/>
      <c r="H53" s="14"/>
      <c r="I53" s="15"/>
      <c r="J53" s="14"/>
      <c r="K53" s="13"/>
    </row>
    <row r="54" spans="1:12" ht="15.75" x14ac:dyDescent="0.25">
      <c r="A54" s="18"/>
      <c r="B54" s="16"/>
      <c r="C54" s="14"/>
      <c r="D54" s="14"/>
      <c r="E54" s="15"/>
      <c r="F54" s="17">
        <f t="shared" si="0"/>
        <v>0</v>
      </c>
      <c r="G54" s="16"/>
      <c r="H54" s="14"/>
      <c r="I54" s="15"/>
      <c r="J54" s="14"/>
      <c r="K54" s="13"/>
    </row>
    <row r="55" spans="1:12" ht="15.75" x14ac:dyDescent="0.25">
      <c r="A55" s="18"/>
      <c r="B55" s="16"/>
      <c r="C55" s="14"/>
      <c r="D55" s="14"/>
      <c r="E55" s="15"/>
      <c r="F55" s="17">
        <f t="shared" si="0"/>
        <v>0</v>
      </c>
      <c r="G55" s="16"/>
      <c r="H55" s="14"/>
      <c r="I55" s="15"/>
      <c r="J55" s="14"/>
      <c r="K55" s="13"/>
    </row>
    <row r="56" spans="1:12" ht="15.75" x14ac:dyDescent="0.25">
      <c r="A56" s="18"/>
      <c r="B56" s="16"/>
      <c r="C56" s="14"/>
      <c r="D56" s="14"/>
      <c r="E56" s="15"/>
      <c r="F56" s="17">
        <f t="shared" si="0"/>
        <v>0</v>
      </c>
      <c r="G56" s="16"/>
      <c r="H56" s="14"/>
      <c r="I56" s="15"/>
      <c r="J56" s="14"/>
      <c r="K56" s="13"/>
    </row>
    <row r="57" spans="1:12" ht="15.75" x14ac:dyDescent="0.25">
      <c r="A57" s="19"/>
      <c r="B57" s="16"/>
      <c r="C57" s="14"/>
      <c r="D57" s="14"/>
      <c r="E57" s="15"/>
      <c r="F57" s="17">
        <f t="shared" si="0"/>
        <v>0</v>
      </c>
      <c r="G57" s="16"/>
      <c r="H57" s="14"/>
      <c r="I57" s="15"/>
      <c r="J57" s="14"/>
      <c r="K57" s="13"/>
    </row>
    <row r="58" spans="1:12" ht="15.75" x14ac:dyDescent="0.25">
      <c r="A58" s="19"/>
      <c r="B58" s="16"/>
      <c r="C58" s="14"/>
      <c r="D58" s="14"/>
      <c r="E58" s="15"/>
      <c r="F58" s="17">
        <f t="shared" si="0"/>
        <v>0</v>
      </c>
      <c r="G58" s="16"/>
      <c r="H58" s="14"/>
      <c r="I58" s="15"/>
      <c r="J58" s="14"/>
      <c r="K58" s="13"/>
    </row>
    <row r="59" spans="1:12" ht="15.75" x14ac:dyDescent="0.25">
      <c r="A59" s="27"/>
      <c r="B59" s="12"/>
      <c r="C59" s="25"/>
      <c r="D59" s="25"/>
      <c r="E59" s="26"/>
      <c r="F59" s="17">
        <f t="shared" si="0"/>
        <v>0</v>
      </c>
      <c r="G59" s="12"/>
      <c r="H59" s="25"/>
      <c r="I59" s="26"/>
      <c r="J59" s="25"/>
      <c r="K59" s="13"/>
    </row>
    <row r="60" spans="1:12" ht="15.75" x14ac:dyDescent="0.25">
      <c r="A60" s="27"/>
      <c r="B60" s="12"/>
      <c r="C60" s="25"/>
      <c r="D60" s="25"/>
      <c r="E60" s="26"/>
      <c r="F60" s="17">
        <f t="shared" si="0"/>
        <v>0</v>
      </c>
      <c r="G60" s="12"/>
      <c r="H60" s="25"/>
      <c r="I60" s="26"/>
      <c r="J60" s="25"/>
      <c r="K60" s="13"/>
    </row>
    <row r="61" spans="1:12" ht="15.75" x14ac:dyDescent="0.25">
      <c r="A61" s="27"/>
      <c r="B61" s="12"/>
      <c r="C61" s="25"/>
      <c r="D61" s="25"/>
      <c r="E61" s="26"/>
      <c r="F61" s="17">
        <f t="shared" si="0"/>
        <v>0</v>
      </c>
      <c r="G61" s="12"/>
      <c r="H61" s="25"/>
      <c r="I61" s="26"/>
      <c r="J61" s="25"/>
      <c r="K61" s="13"/>
    </row>
    <row r="62" spans="1:12" ht="15.75" x14ac:dyDescent="0.25">
      <c r="A62" s="12"/>
      <c r="B62" s="11" t="s">
        <v>5</v>
      </c>
      <c r="C62" s="86">
        <f>SUM(C5:C61)</f>
        <v>293.8</v>
      </c>
      <c r="D62" s="7">
        <f>SUM(D5:D61)</f>
        <v>183.1</v>
      </c>
      <c r="E62" s="8"/>
      <c r="F62" s="87">
        <f t="shared" si="0"/>
        <v>476.9</v>
      </c>
      <c r="G62" s="9"/>
      <c r="H62" s="86">
        <f>SUM(H5:H61)</f>
        <v>748.2</v>
      </c>
      <c r="I62" s="8"/>
      <c r="J62" s="86">
        <f>SUM(J5:J61)</f>
        <v>183.1</v>
      </c>
      <c r="K62" s="85">
        <v>0</v>
      </c>
      <c r="L62" s="84"/>
    </row>
    <row r="65" spans="2:8" ht="15.75" x14ac:dyDescent="0.25">
      <c r="B65" s="4" t="s">
        <v>289</v>
      </c>
      <c r="F65" s="5"/>
      <c r="G65" s="217" t="s">
        <v>288</v>
      </c>
      <c r="H65" s="218"/>
    </row>
    <row r="66" spans="2:8" x14ac:dyDescent="0.25">
      <c r="B66" s="4"/>
      <c r="F66" s="3" t="s">
        <v>0</v>
      </c>
      <c r="G66" s="2"/>
      <c r="H66" s="2"/>
    </row>
    <row r="67" spans="2:8" ht="15.75" x14ac:dyDescent="0.25">
      <c r="B67" s="4" t="s">
        <v>2</v>
      </c>
      <c r="F67" s="5"/>
      <c r="G67" s="217" t="s">
        <v>287</v>
      </c>
      <c r="H67" s="218"/>
    </row>
    <row r="68" spans="2:8" x14ac:dyDescent="0.25">
      <c r="F68" s="3" t="s">
        <v>0</v>
      </c>
      <c r="G68" s="2"/>
      <c r="H68" s="2"/>
    </row>
  </sheetData>
  <mergeCells count="10">
    <mergeCell ref="G3:J3"/>
    <mergeCell ref="K3:K4"/>
    <mergeCell ref="G65:H65"/>
    <mergeCell ref="G67:H67"/>
    <mergeCell ref="B1:J1"/>
    <mergeCell ref="A2:K2"/>
    <mergeCell ref="A3:A4"/>
    <mergeCell ref="B3:B4"/>
    <mergeCell ref="C3:E3"/>
    <mergeCell ref="F3:F4"/>
  </mergeCells>
  <printOptions horizontalCentered="1" verticalCentered="1"/>
  <pageMargins left="0" right="0" top="0" bottom="0" header="0" footer="0"/>
  <pageSetup paperSize="9" scale="39" orientation="landscape"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90" zoomScaleNormal="90" workbookViewId="0"/>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18.85546875" style="1" customWidth="1"/>
    <col min="6" max="6" width="15.85546875" style="1" customWidth="1"/>
    <col min="7" max="7" width="16.5703125" style="1" customWidth="1"/>
    <col min="8" max="8" width="14.28515625" style="1" customWidth="1"/>
    <col min="9" max="9" width="22.85546875" style="1" customWidth="1"/>
    <col min="10" max="10" width="14" style="1" customWidth="1"/>
    <col min="11" max="11" width="15.5703125" style="1" customWidth="1"/>
    <col min="12" max="16384" width="9.140625" style="1"/>
  </cols>
  <sheetData>
    <row r="1" spans="1:11" ht="61.5" customHeight="1" x14ac:dyDescent="0.25">
      <c r="A1" s="24"/>
      <c r="B1" s="198" t="s">
        <v>286</v>
      </c>
      <c r="C1" s="209"/>
      <c r="D1" s="209"/>
      <c r="E1" s="209"/>
      <c r="F1" s="209"/>
      <c r="G1" s="209"/>
      <c r="H1" s="209"/>
      <c r="I1" s="209"/>
      <c r="J1" s="209"/>
      <c r="K1" s="24"/>
    </row>
    <row r="2" spans="1:11" ht="31.5" customHeight="1" x14ac:dyDescent="0.25">
      <c r="A2" s="220" t="s">
        <v>285</v>
      </c>
      <c r="B2" s="220"/>
      <c r="C2" s="220"/>
      <c r="D2" s="220"/>
      <c r="E2" s="220"/>
      <c r="F2" s="220"/>
      <c r="G2" s="220"/>
      <c r="H2" s="220"/>
      <c r="I2" s="220"/>
      <c r="J2" s="220"/>
      <c r="K2" s="220"/>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19</v>
      </c>
      <c r="E4" s="22" t="s">
        <v>18</v>
      </c>
      <c r="F4" s="210"/>
      <c r="G4" s="23" t="s">
        <v>17</v>
      </c>
      <c r="H4" s="22" t="s">
        <v>15</v>
      </c>
      <c r="I4" s="22" t="s">
        <v>16</v>
      </c>
      <c r="J4" s="22" t="s">
        <v>15</v>
      </c>
      <c r="K4" s="208"/>
    </row>
    <row r="5" spans="1:11" ht="15.75" x14ac:dyDescent="0.25">
      <c r="A5" s="18">
        <v>1</v>
      </c>
      <c r="B5" s="16" t="s">
        <v>284</v>
      </c>
      <c r="C5" s="14"/>
      <c r="D5" s="14">
        <v>8.6</v>
      </c>
      <c r="E5" s="15" t="s">
        <v>94</v>
      </c>
      <c r="F5" s="17">
        <f t="shared" ref="F5:F48" si="0">SUM(C5,D5)</f>
        <v>8.6</v>
      </c>
      <c r="G5" s="16"/>
      <c r="H5" s="14"/>
      <c r="I5" s="28">
        <v>2210</v>
      </c>
      <c r="J5" s="14">
        <v>8.6</v>
      </c>
      <c r="K5" s="13"/>
    </row>
    <row r="6" spans="1:11" ht="15.75" x14ac:dyDescent="0.25">
      <c r="A6" s="18">
        <v>2</v>
      </c>
      <c r="B6" s="16" t="s">
        <v>283</v>
      </c>
      <c r="C6" s="14"/>
      <c r="D6" s="14">
        <v>0.8</v>
      </c>
      <c r="E6" s="15" t="s">
        <v>282</v>
      </c>
      <c r="F6" s="17">
        <f t="shared" si="0"/>
        <v>0.8</v>
      </c>
      <c r="G6" s="16"/>
      <c r="H6" s="14"/>
      <c r="I6" s="28">
        <v>2210</v>
      </c>
      <c r="J6" s="14">
        <v>0.8</v>
      </c>
      <c r="K6" s="13"/>
    </row>
    <row r="7" spans="1:11" ht="15.75" x14ac:dyDescent="0.25">
      <c r="A7" s="18">
        <v>3</v>
      </c>
      <c r="B7" s="16" t="s">
        <v>281</v>
      </c>
      <c r="C7" s="14"/>
      <c r="D7" s="14">
        <v>16.7</v>
      </c>
      <c r="E7" s="15" t="s">
        <v>279</v>
      </c>
      <c r="F7" s="17">
        <f t="shared" si="0"/>
        <v>16.7</v>
      </c>
      <c r="G7" s="16"/>
      <c r="H7" s="14"/>
      <c r="I7" s="28">
        <v>2210</v>
      </c>
      <c r="J7" s="14">
        <v>16.7</v>
      </c>
      <c r="K7" s="13"/>
    </row>
    <row r="8" spans="1:11" ht="15.75" x14ac:dyDescent="0.25">
      <c r="A8" s="18">
        <v>4</v>
      </c>
      <c r="B8" s="16" t="s">
        <v>280</v>
      </c>
      <c r="C8" s="14"/>
      <c r="D8" s="14">
        <v>2.5</v>
      </c>
      <c r="E8" s="15" t="s">
        <v>279</v>
      </c>
      <c r="F8" s="17">
        <f t="shared" si="0"/>
        <v>2.5</v>
      </c>
      <c r="G8" s="16"/>
      <c r="H8" s="14"/>
      <c r="I8" s="28">
        <v>2210</v>
      </c>
      <c r="J8" s="14">
        <v>2.5</v>
      </c>
      <c r="K8" s="13"/>
    </row>
    <row r="9" spans="1:11" ht="15.75" x14ac:dyDescent="0.25">
      <c r="A9" s="18">
        <v>5</v>
      </c>
      <c r="B9" s="16" t="s">
        <v>278</v>
      </c>
      <c r="C9" s="14"/>
      <c r="D9" s="14">
        <v>10.6</v>
      </c>
      <c r="E9" s="15" t="s">
        <v>277</v>
      </c>
      <c r="F9" s="17">
        <f t="shared" si="0"/>
        <v>10.6</v>
      </c>
      <c r="G9" s="16"/>
      <c r="H9" s="14"/>
      <c r="I9" s="28">
        <v>2210</v>
      </c>
      <c r="J9" s="14">
        <v>10.6</v>
      </c>
      <c r="K9" s="13"/>
    </row>
    <row r="10" spans="1:11" ht="15.75" x14ac:dyDescent="0.25">
      <c r="A10" s="18">
        <v>6</v>
      </c>
      <c r="B10" s="16" t="s">
        <v>276</v>
      </c>
      <c r="C10" s="14"/>
      <c r="D10" s="14">
        <v>3.5</v>
      </c>
      <c r="E10" s="15" t="s">
        <v>275</v>
      </c>
      <c r="F10" s="17">
        <f t="shared" si="0"/>
        <v>3.5</v>
      </c>
      <c r="G10" s="19"/>
      <c r="H10" s="14"/>
      <c r="I10" s="15">
        <v>2210</v>
      </c>
      <c r="J10" s="14">
        <v>3.5</v>
      </c>
      <c r="K10" s="13"/>
    </row>
    <row r="11" spans="1:11" ht="15.75" x14ac:dyDescent="0.25">
      <c r="A11" s="18">
        <v>7</v>
      </c>
      <c r="B11" s="16" t="s">
        <v>274</v>
      </c>
      <c r="C11" s="14"/>
      <c r="D11" s="14">
        <v>221.4</v>
      </c>
      <c r="E11" s="15" t="s">
        <v>273</v>
      </c>
      <c r="F11" s="17">
        <f t="shared" si="0"/>
        <v>221.4</v>
      </c>
      <c r="G11" s="19"/>
      <c r="H11" s="14"/>
      <c r="I11" s="15">
        <v>2210</v>
      </c>
      <c r="J11" s="14">
        <v>221.4</v>
      </c>
      <c r="K11" s="13"/>
    </row>
    <row r="12" spans="1:11" ht="15.75" x14ac:dyDescent="0.25">
      <c r="A12" s="18">
        <v>8</v>
      </c>
      <c r="B12" s="16" t="s">
        <v>272</v>
      </c>
      <c r="C12" s="14"/>
      <c r="D12" s="14">
        <v>2.7</v>
      </c>
      <c r="E12" s="15" t="s">
        <v>271</v>
      </c>
      <c r="F12" s="17">
        <f t="shared" si="0"/>
        <v>2.7</v>
      </c>
      <c r="G12" s="16"/>
      <c r="H12" s="14"/>
      <c r="I12" s="15">
        <v>2210</v>
      </c>
      <c r="J12" s="14">
        <v>2.7</v>
      </c>
      <c r="K12" s="13"/>
    </row>
    <row r="13" spans="1:11" ht="15.75" x14ac:dyDescent="0.25">
      <c r="A13" s="19">
        <v>9</v>
      </c>
      <c r="B13" s="16" t="s">
        <v>270</v>
      </c>
      <c r="C13" s="14"/>
      <c r="D13" s="14">
        <v>5</v>
      </c>
      <c r="E13" s="15" t="s">
        <v>269</v>
      </c>
      <c r="F13" s="17">
        <f t="shared" si="0"/>
        <v>5</v>
      </c>
      <c r="G13" s="16"/>
      <c r="H13" s="14"/>
      <c r="I13" s="15">
        <v>2210</v>
      </c>
      <c r="J13" s="14">
        <v>5</v>
      </c>
      <c r="K13" s="13"/>
    </row>
    <row r="14" spans="1:11" ht="15" customHeight="1" x14ac:dyDescent="0.25">
      <c r="A14" s="19">
        <v>10</v>
      </c>
      <c r="B14" s="16" t="s">
        <v>268</v>
      </c>
      <c r="C14" s="14"/>
      <c r="D14" s="14">
        <v>4.2</v>
      </c>
      <c r="E14" s="15" t="s">
        <v>134</v>
      </c>
      <c r="F14" s="17">
        <f t="shared" si="0"/>
        <v>4.2</v>
      </c>
      <c r="G14" s="16"/>
      <c r="H14" s="14"/>
      <c r="I14" s="15">
        <v>2210</v>
      </c>
      <c r="J14" s="14">
        <v>4.2</v>
      </c>
      <c r="K14" s="13"/>
    </row>
    <row r="15" spans="1:11" ht="15.75" x14ac:dyDescent="0.25">
      <c r="A15" s="18"/>
      <c r="B15" s="16"/>
      <c r="C15" s="14"/>
      <c r="D15" s="14"/>
      <c r="E15" s="15"/>
      <c r="F15" s="17">
        <f t="shared" si="0"/>
        <v>0</v>
      </c>
      <c r="G15" s="16"/>
      <c r="H15" s="14"/>
      <c r="I15" s="15"/>
      <c r="J15" s="14"/>
      <c r="K15" s="13"/>
    </row>
    <row r="16" spans="1:11" ht="15.75" x14ac:dyDescent="0.25">
      <c r="A16" s="18"/>
      <c r="B16" s="16"/>
      <c r="C16" s="14"/>
      <c r="D16" s="14"/>
      <c r="E16" s="15"/>
      <c r="F16" s="17">
        <f t="shared" si="0"/>
        <v>0</v>
      </c>
      <c r="G16" s="16"/>
      <c r="H16" s="14"/>
      <c r="I16" s="15"/>
      <c r="J16" s="14"/>
      <c r="K16" s="13"/>
    </row>
    <row r="17" spans="1:11" ht="15.75" x14ac:dyDescent="0.25">
      <c r="A17" s="18"/>
      <c r="B17" s="16"/>
      <c r="C17" s="14"/>
      <c r="D17" s="14"/>
      <c r="E17" s="15"/>
      <c r="F17" s="17">
        <f t="shared" si="0"/>
        <v>0</v>
      </c>
      <c r="G17" s="16"/>
      <c r="H17" s="14"/>
      <c r="I17" s="15"/>
      <c r="J17" s="14"/>
      <c r="K17" s="13"/>
    </row>
    <row r="18" spans="1:11" ht="15.75" x14ac:dyDescent="0.25">
      <c r="A18" s="18"/>
      <c r="B18" s="16"/>
      <c r="C18" s="14"/>
      <c r="D18" s="14"/>
      <c r="E18" s="15"/>
      <c r="F18" s="17">
        <f t="shared" si="0"/>
        <v>0</v>
      </c>
      <c r="G18" s="16"/>
      <c r="H18" s="14"/>
      <c r="I18" s="15"/>
      <c r="J18" s="14"/>
      <c r="K18" s="13"/>
    </row>
    <row r="19" spans="1:11" ht="15.75" x14ac:dyDescent="0.25">
      <c r="A19" s="18"/>
      <c r="B19" s="16"/>
      <c r="C19" s="14"/>
      <c r="D19" s="14"/>
      <c r="E19" s="15"/>
      <c r="F19" s="17">
        <f t="shared" si="0"/>
        <v>0</v>
      </c>
      <c r="G19" s="16"/>
      <c r="H19" s="14"/>
      <c r="I19" s="15"/>
      <c r="J19" s="14"/>
      <c r="K19" s="13"/>
    </row>
    <row r="20" spans="1:11" ht="15.75" x14ac:dyDescent="0.25">
      <c r="A20" s="18"/>
      <c r="B20" s="16"/>
      <c r="C20" s="14"/>
      <c r="D20" s="14"/>
      <c r="E20" s="15"/>
      <c r="F20" s="17">
        <f t="shared" si="0"/>
        <v>0</v>
      </c>
      <c r="G20" s="16"/>
      <c r="H20" s="14"/>
      <c r="I20" s="15"/>
      <c r="J20" s="14"/>
      <c r="K20" s="13"/>
    </row>
    <row r="21" spans="1:11" ht="15.75" x14ac:dyDescent="0.25">
      <c r="A21" s="18"/>
      <c r="B21" s="16"/>
      <c r="C21" s="14"/>
      <c r="D21" s="14"/>
      <c r="E21" s="15"/>
      <c r="F21" s="17">
        <f t="shared" si="0"/>
        <v>0</v>
      </c>
      <c r="G21" s="16"/>
      <c r="H21" s="14"/>
      <c r="I21" s="15"/>
      <c r="J21" s="14"/>
      <c r="K21" s="13"/>
    </row>
    <row r="22" spans="1:11" ht="15.75" x14ac:dyDescent="0.25">
      <c r="A22" s="18"/>
      <c r="B22" s="16"/>
      <c r="C22" s="14"/>
      <c r="D22" s="14"/>
      <c r="E22" s="15"/>
      <c r="F22" s="17">
        <f t="shared" si="0"/>
        <v>0</v>
      </c>
      <c r="G22" s="16"/>
      <c r="H22" s="14"/>
      <c r="I22" s="15"/>
      <c r="J22" s="14"/>
      <c r="K22" s="13"/>
    </row>
    <row r="23" spans="1:11" ht="15.75" x14ac:dyDescent="0.25">
      <c r="A23" s="19"/>
      <c r="B23" s="16"/>
      <c r="C23" s="14"/>
      <c r="D23" s="14"/>
      <c r="E23" s="15"/>
      <c r="F23" s="17">
        <f t="shared" si="0"/>
        <v>0</v>
      </c>
      <c r="G23" s="16"/>
      <c r="H23" s="14"/>
      <c r="I23" s="15"/>
      <c r="J23" s="14"/>
      <c r="K23" s="13"/>
    </row>
    <row r="24" spans="1:11" ht="15.75" x14ac:dyDescent="0.25">
      <c r="A24" s="19"/>
      <c r="B24" s="16"/>
      <c r="C24" s="14"/>
      <c r="D24" s="14"/>
      <c r="E24" s="15"/>
      <c r="F24" s="17">
        <f t="shared" si="0"/>
        <v>0</v>
      </c>
      <c r="G24" s="16"/>
      <c r="H24" s="14"/>
      <c r="I24" s="15"/>
      <c r="J24" s="14"/>
      <c r="K24" s="13"/>
    </row>
    <row r="25" spans="1:11" ht="15.75" x14ac:dyDescent="0.25">
      <c r="A25" s="18"/>
      <c r="B25" s="16"/>
      <c r="C25" s="14"/>
      <c r="D25" s="14"/>
      <c r="E25" s="15"/>
      <c r="F25" s="17">
        <f t="shared" si="0"/>
        <v>0</v>
      </c>
      <c r="G25" s="16"/>
      <c r="H25" s="14"/>
      <c r="I25" s="15"/>
      <c r="J25" s="14"/>
      <c r="K25" s="13"/>
    </row>
    <row r="26" spans="1:11" ht="15.75" x14ac:dyDescent="0.25">
      <c r="A26" s="18"/>
      <c r="B26" s="16"/>
      <c r="C26" s="14"/>
      <c r="D26" s="14"/>
      <c r="E26" s="15"/>
      <c r="F26" s="17">
        <f t="shared" si="0"/>
        <v>0</v>
      </c>
      <c r="G26" s="16"/>
      <c r="H26" s="14"/>
      <c r="I26" s="15"/>
      <c r="J26" s="14"/>
      <c r="K26" s="13"/>
    </row>
    <row r="27" spans="1:11" ht="15.75" x14ac:dyDescent="0.25">
      <c r="A27" s="18"/>
      <c r="B27" s="16"/>
      <c r="C27" s="14"/>
      <c r="D27" s="14"/>
      <c r="E27" s="15"/>
      <c r="F27" s="17">
        <f t="shared" si="0"/>
        <v>0</v>
      </c>
      <c r="G27" s="16"/>
      <c r="H27" s="14"/>
      <c r="I27" s="15"/>
      <c r="J27" s="14"/>
      <c r="K27" s="13"/>
    </row>
    <row r="28" spans="1:11" ht="15.75" x14ac:dyDescent="0.25">
      <c r="A28" s="18"/>
      <c r="B28" s="16"/>
      <c r="C28" s="14"/>
      <c r="D28" s="14"/>
      <c r="E28" s="15"/>
      <c r="F28" s="17">
        <f t="shared" si="0"/>
        <v>0</v>
      </c>
      <c r="G28" s="16"/>
      <c r="H28" s="14"/>
      <c r="I28" s="15"/>
      <c r="J28" s="14"/>
      <c r="K28" s="13"/>
    </row>
    <row r="29" spans="1:11" ht="15.75" x14ac:dyDescent="0.25">
      <c r="A29" s="18"/>
      <c r="B29" s="16"/>
      <c r="C29" s="14"/>
      <c r="D29" s="14"/>
      <c r="E29" s="15"/>
      <c r="F29" s="17">
        <f t="shared" si="0"/>
        <v>0</v>
      </c>
      <c r="G29" s="16"/>
      <c r="H29" s="14"/>
      <c r="I29" s="15"/>
      <c r="J29" s="14"/>
      <c r="K29" s="13"/>
    </row>
    <row r="30" spans="1:11" ht="15.75" x14ac:dyDescent="0.25">
      <c r="A30" s="18"/>
      <c r="B30" s="16"/>
      <c r="C30" s="14"/>
      <c r="D30" s="14"/>
      <c r="E30" s="15"/>
      <c r="F30" s="17">
        <f t="shared" si="0"/>
        <v>0</v>
      </c>
      <c r="G30" s="16"/>
      <c r="H30" s="14"/>
      <c r="I30" s="15"/>
      <c r="J30" s="14"/>
      <c r="K30" s="13"/>
    </row>
    <row r="31" spans="1:11" ht="15.75" x14ac:dyDescent="0.25">
      <c r="A31" s="18"/>
      <c r="B31" s="16"/>
      <c r="C31" s="14"/>
      <c r="D31" s="14"/>
      <c r="E31" s="15"/>
      <c r="F31" s="17">
        <f t="shared" si="0"/>
        <v>0</v>
      </c>
      <c r="G31" s="16"/>
      <c r="H31" s="14"/>
      <c r="I31" s="15"/>
      <c r="J31" s="14"/>
      <c r="K31" s="13"/>
    </row>
    <row r="32" spans="1:11" ht="15.75" x14ac:dyDescent="0.25">
      <c r="A32" s="18"/>
      <c r="B32" s="16"/>
      <c r="C32" s="14"/>
      <c r="D32" s="14"/>
      <c r="E32" s="15"/>
      <c r="F32" s="17">
        <f t="shared" si="0"/>
        <v>0</v>
      </c>
      <c r="G32" s="16"/>
      <c r="H32" s="14"/>
      <c r="I32" s="15"/>
      <c r="J32" s="14"/>
      <c r="K32" s="13"/>
    </row>
    <row r="33" spans="1:11" ht="15.75" x14ac:dyDescent="0.25">
      <c r="A33" s="19"/>
      <c r="B33" s="16"/>
      <c r="C33" s="14"/>
      <c r="D33" s="14"/>
      <c r="E33" s="15"/>
      <c r="F33" s="17">
        <f t="shared" si="0"/>
        <v>0</v>
      </c>
      <c r="G33" s="16"/>
      <c r="H33" s="14"/>
      <c r="I33" s="15"/>
      <c r="J33" s="14"/>
      <c r="K33" s="13"/>
    </row>
    <row r="34" spans="1:11" ht="15.75" x14ac:dyDescent="0.25">
      <c r="A34" s="19"/>
      <c r="B34" s="16"/>
      <c r="C34" s="14"/>
      <c r="D34" s="14"/>
      <c r="E34" s="15"/>
      <c r="F34" s="17">
        <f t="shared" si="0"/>
        <v>0</v>
      </c>
      <c r="G34" s="16"/>
      <c r="H34" s="14"/>
      <c r="I34" s="15"/>
      <c r="J34" s="14"/>
      <c r="K34" s="13"/>
    </row>
    <row r="35" spans="1:11" ht="15.75" x14ac:dyDescent="0.25">
      <c r="A35" s="18"/>
      <c r="B35" s="16"/>
      <c r="C35" s="14"/>
      <c r="D35" s="14"/>
      <c r="E35" s="15"/>
      <c r="F35" s="17">
        <f t="shared" si="0"/>
        <v>0</v>
      </c>
      <c r="G35" s="16"/>
      <c r="H35" s="14"/>
      <c r="I35" s="15"/>
      <c r="J35" s="14"/>
      <c r="K35" s="13"/>
    </row>
    <row r="36" spans="1:11" ht="15.75" x14ac:dyDescent="0.25">
      <c r="A36" s="18"/>
      <c r="B36" s="16"/>
      <c r="C36" s="14"/>
      <c r="D36" s="14"/>
      <c r="E36" s="15"/>
      <c r="F36" s="17">
        <f t="shared" si="0"/>
        <v>0</v>
      </c>
      <c r="G36" s="16"/>
      <c r="H36" s="14"/>
      <c r="I36" s="15"/>
      <c r="J36" s="14"/>
      <c r="K36" s="13"/>
    </row>
    <row r="37" spans="1:11" ht="15.75" x14ac:dyDescent="0.25">
      <c r="A37" s="18"/>
      <c r="B37" s="16"/>
      <c r="C37" s="14"/>
      <c r="D37" s="14"/>
      <c r="E37" s="15"/>
      <c r="F37" s="17">
        <f t="shared" si="0"/>
        <v>0</v>
      </c>
      <c r="G37" s="16"/>
      <c r="H37" s="14"/>
      <c r="I37" s="15"/>
      <c r="J37" s="14"/>
      <c r="K37" s="13"/>
    </row>
    <row r="38" spans="1:11" ht="15.75" x14ac:dyDescent="0.25">
      <c r="A38" s="18"/>
      <c r="B38" s="16"/>
      <c r="C38" s="14"/>
      <c r="D38" s="14"/>
      <c r="E38" s="15"/>
      <c r="F38" s="17">
        <f t="shared" si="0"/>
        <v>0</v>
      </c>
      <c r="G38" s="16"/>
      <c r="H38" s="14"/>
      <c r="I38" s="15"/>
      <c r="J38" s="14"/>
      <c r="K38" s="13"/>
    </row>
    <row r="39" spans="1:11" ht="15.75" x14ac:dyDescent="0.25">
      <c r="A39" s="18"/>
      <c r="B39" s="16"/>
      <c r="C39" s="14"/>
      <c r="D39" s="14"/>
      <c r="E39" s="15"/>
      <c r="F39" s="17">
        <f t="shared" si="0"/>
        <v>0</v>
      </c>
      <c r="G39" s="16"/>
      <c r="H39" s="14"/>
      <c r="I39" s="15"/>
      <c r="J39" s="14"/>
      <c r="K39" s="13"/>
    </row>
    <row r="40" spans="1:11" ht="15.75" x14ac:dyDescent="0.25">
      <c r="A40" s="18"/>
      <c r="B40" s="16"/>
      <c r="C40" s="14"/>
      <c r="D40" s="14"/>
      <c r="E40" s="15"/>
      <c r="F40" s="17">
        <f t="shared" si="0"/>
        <v>0</v>
      </c>
      <c r="G40" s="16"/>
      <c r="H40" s="14"/>
      <c r="I40" s="15"/>
      <c r="J40" s="14"/>
      <c r="K40" s="13"/>
    </row>
    <row r="41" spans="1:11" ht="15.75" x14ac:dyDescent="0.25">
      <c r="A41" s="18"/>
      <c r="B41" s="16"/>
      <c r="C41" s="14"/>
      <c r="D41" s="14"/>
      <c r="E41" s="15"/>
      <c r="F41" s="17">
        <f t="shared" si="0"/>
        <v>0</v>
      </c>
      <c r="G41" s="16"/>
      <c r="H41" s="14"/>
      <c r="I41" s="15"/>
      <c r="J41" s="14"/>
      <c r="K41" s="13"/>
    </row>
    <row r="42" spans="1:11" ht="15.75" x14ac:dyDescent="0.25">
      <c r="A42" s="18"/>
      <c r="B42" s="16"/>
      <c r="C42" s="14"/>
      <c r="D42" s="14"/>
      <c r="E42" s="15"/>
      <c r="F42" s="17">
        <f t="shared" si="0"/>
        <v>0</v>
      </c>
      <c r="G42" s="16"/>
      <c r="H42" s="14"/>
      <c r="I42" s="15"/>
      <c r="J42" s="14"/>
      <c r="K42" s="13"/>
    </row>
    <row r="43" spans="1:11" ht="15.75" x14ac:dyDescent="0.25">
      <c r="A43" s="19"/>
      <c r="B43" s="16"/>
      <c r="C43" s="14"/>
      <c r="D43" s="14"/>
      <c r="E43" s="15"/>
      <c r="F43" s="17">
        <f t="shared" si="0"/>
        <v>0</v>
      </c>
      <c r="G43" s="16"/>
      <c r="H43" s="14"/>
      <c r="I43" s="15"/>
      <c r="J43" s="14"/>
      <c r="K43" s="13"/>
    </row>
    <row r="44" spans="1:11" ht="15.75" x14ac:dyDescent="0.25">
      <c r="A44" s="19"/>
      <c r="B44" s="16"/>
      <c r="C44" s="14"/>
      <c r="D44" s="14"/>
      <c r="E44" s="15"/>
      <c r="F44" s="17">
        <f t="shared" si="0"/>
        <v>0</v>
      </c>
      <c r="G44" s="16"/>
      <c r="H44" s="14"/>
      <c r="I44" s="15"/>
      <c r="J44" s="14"/>
      <c r="K44" s="13"/>
    </row>
    <row r="45" spans="1:11" ht="15.75" x14ac:dyDescent="0.25">
      <c r="A45" s="27"/>
      <c r="B45" s="12"/>
      <c r="C45" s="25"/>
      <c r="D45" s="25"/>
      <c r="E45" s="26"/>
      <c r="F45" s="17">
        <f t="shared" si="0"/>
        <v>0</v>
      </c>
      <c r="G45" s="12"/>
      <c r="H45" s="25"/>
      <c r="I45" s="26"/>
      <c r="J45" s="25"/>
      <c r="K45" s="13"/>
    </row>
    <row r="46" spans="1:11" ht="15.75" x14ac:dyDescent="0.25">
      <c r="A46" s="27"/>
      <c r="B46" s="12"/>
      <c r="C46" s="25"/>
      <c r="D46" s="25"/>
      <c r="E46" s="26"/>
      <c r="F46" s="17">
        <f t="shared" si="0"/>
        <v>0</v>
      </c>
      <c r="G46" s="12"/>
      <c r="H46" s="25"/>
      <c r="I46" s="26"/>
      <c r="J46" s="25"/>
      <c r="K46" s="13"/>
    </row>
    <row r="47" spans="1:11" ht="15.75" x14ac:dyDescent="0.25">
      <c r="A47" s="27"/>
      <c r="B47" s="12"/>
      <c r="C47" s="25"/>
      <c r="D47" s="25"/>
      <c r="E47" s="26"/>
      <c r="F47" s="17">
        <f t="shared" si="0"/>
        <v>0</v>
      </c>
      <c r="G47" s="12"/>
      <c r="H47" s="25"/>
      <c r="I47" s="26"/>
      <c r="J47" s="25"/>
      <c r="K47" s="13"/>
    </row>
    <row r="48" spans="1:11" ht="15.75" x14ac:dyDescent="0.25">
      <c r="A48" s="12"/>
      <c r="B48" s="11" t="s">
        <v>5</v>
      </c>
      <c r="C48" s="7">
        <f>SUM(C5:C47)</f>
        <v>0</v>
      </c>
      <c r="D48" s="7">
        <f>SUM(D5:D47)</f>
        <v>276</v>
      </c>
      <c r="E48" s="8"/>
      <c r="F48" s="10">
        <f t="shared" si="0"/>
        <v>276</v>
      </c>
      <c r="G48" s="9"/>
      <c r="H48" s="7">
        <f>SUM(H5:H47)</f>
        <v>0</v>
      </c>
      <c r="I48" s="8"/>
      <c r="J48" s="7">
        <f>SUM(J5:J47)</f>
        <v>276</v>
      </c>
      <c r="K48" s="6">
        <f>C48-H48</f>
        <v>0</v>
      </c>
    </row>
    <row r="51" spans="1:8" ht="15.75" x14ac:dyDescent="0.25">
      <c r="A51" s="1" t="s">
        <v>267</v>
      </c>
      <c r="B51" s="4" t="s">
        <v>266</v>
      </c>
      <c r="F51" s="5"/>
      <c r="G51" s="217" t="s">
        <v>265</v>
      </c>
      <c r="H51" s="218"/>
    </row>
    <row r="52" spans="1:8" x14ac:dyDescent="0.25">
      <c r="B52" s="4"/>
      <c r="F52" s="3" t="s">
        <v>0</v>
      </c>
      <c r="G52" s="2"/>
      <c r="H52" s="2"/>
    </row>
    <row r="53" spans="1:8" ht="15.75" x14ac:dyDescent="0.25">
      <c r="B53" s="4" t="s">
        <v>2</v>
      </c>
      <c r="F53" s="5"/>
      <c r="G53" s="217" t="s">
        <v>264</v>
      </c>
      <c r="H53" s="218"/>
    </row>
    <row r="54" spans="1:8" x14ac:dyDescent="0.25">
      <c r="F54" s="3" t="s">
        <v>0</v>
      </c>
      <c r="G54" s="2"/>
      <c r="H54" s="2"/>
    </row>
    <row r="55" spans="1:8" x14ac:dyDescent="0.25">
      <c r="B55" s="1" t="s">
        <v>263</v>
      </c>
    </row>
    <row r="56" spans="1:8" x14ac:dyDescent="0.25">
      <c r="B56" s="4" t="s">
        <v>262</v>
      </c>
    </row>
    <row r="57" spans="1:8" x14ac:dyDescent="0.25">
      <c r="B57" s="4" t="s">
        <v>261</v>
      </c>
    </row>
  </sheetData>
  <mergeCells count="10">
    <mergeCell ref="K3:K4"/>
    <mergeCell ref="A2:K2"/>
    <mergeCell ref="B1:J1"/>
    <mergeCell ref="C3:E3"/>
    <mergeCell ref="G53:H53"/>
    <mergeCell ref="G51:H51"/>
    <mergeCell ref="A3:A4"/>
    <mergeCell ref="B3:B4"/>
    <mergeCell ref="F3:F4"/>
    <mergeCell ref="G3:J3"/>
  </mergeCells>
  <printOptions horizontalCentered="1" verticalCentered="1"/>
  <pageMargins left="0" right="0" top="0" bottom="0" header="0" footer="0"/>
  <pageSetup paperSize="9" scale="51" orientation="landscape"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80" zoomScaleNormal="80" workbookViewId="0"/>
  </sheetViews>
  <sheetFormatPr defaultRowHeight="15" x14ac:dyDescent="0.25"/>
  <cols>
    <col min="1" max="1" width="7.28515625" style="1" customWidth="1"/>
    <col min="2" max="2" width="33.85546875" style="1" customWidth="1"/>
    <col min="3" max="3" width="7.28515625" style="1" customWidth="1"/>
    <col min="4" max="4" width="13.5703125" style="1" customWidth="1"/>
    <col min="5" max="5" width="47.140625" style="1" customWidth="1"/>
    <col min="6" max="6" width="15" style="1" customWidth="1"/>
    <col min="7" max="7" width="8.7109375" style="1" customWidth="1"/>
    <col min="8" max="8" width="6.5703125" style="1" customWidth="1"/>
    <col min="9" max="9" width="47.28515625" style="1" customWidth="1"/>
    <col min="10" max="10" width="12.85546875" style="1" customWidth="1"/>
    <col min="11" max="11" width="13" style="1" customWidth="1"/>
    <col min="12" max="16384" width="9.140625" style="1"/>
  </cols>
  <sheetData>
    <row r="1" spans="1:11" ht="79.900000000000006" customHeight="1" x14ac:dyDescent="0.25">
      <c r="A1" s="24"/>
      <c r="B1" s="198" t="s">
        <v>260</v>
      </c>
      <c r="C1" s="209"/>
      <c r="D1" s="209"/>
      <c r="E1" s="209"/>
      <c r="F1" s="209"/>
      <c r="G1" s="209"/>
      <c r="H1" s="209"/>
      <c r="I1" s="209"/>
      <c r="J1" s="209"/>
      <c r="K1" s="24"/>
    </row>
    <row r="2" spans="1:11" ht="31.5" customHeight="1" x14ac:dyDescent="0.25">
      <c r="A2" s="221" t="s">
        <v>259</v>
      </c>
      <c r="B2" s="221"/>
      <c r="C2" s="221"/>
      <c r="D2" s="221"/>
      <c r="E2" s="221"/>
      <c r="F2" s="221"/>
      <c r="G2" s="221"/>
      <c r="H2" s="221"/>
      <c r="I2" s="221"/>
      <c r="J2" s="221"/>
      <c r="K2" s="221"/>
    </row>
    <row r="3" spans="1:11" ht="33" customHeight="1" x14ac:dyDescent="0.25">
      <c r="A3" s="213" t="s">
        <v>26</v>
      </c>
      <c r="B3" s="213" t="s">
        <v>25</v>
      </c>
      <c r="C3" s="210" t="s">
        <v>24</v>
      </c>
      <c r="D3" s="210"/>
      <c r="E3" s="210"/>
      <c r="F3" s="210" t="s">
        <v>23</v>
      </c>
      <c r="G3" s="210" t="s">
        <v>22</v>
      </c>
      <c r="H3" s="210"/>
      <c r="I3" s="210"/>
      <c r="J3" s="210"/>
      <c r="K3" s="208" t="s">
        <v>21</v>
      </c>
    </row>
    <row r="4" spans="1:11" ht="158.25" customHeight="1" x14ac:dyDescent="0.25">
      <c r="A4" s="213"/>
      <c r="B4" s="213"/>
      <c r="C4" s="22" t="s">
        <v>20</v>
      </c>
      <c r="D4" s="22" t="s">
        <v>258</v>
      </c>
      <c r="E4" s="22" t="s">
        <v>18</v>
      </c>
      <c r="F4" s="210"/>
      <c r="G4" s="23" t="s">
        <v>17</v>
      </c>
      <c r="H4" s="22" t="s">
        <v>15</v>
      </c>
      <c r="I4" s="22" t="s">
        <v>16</v>
      </c>
      <c r="J4" s="22" t="s">
        <v>257</v>
      </c>
      <c r="K4" s="208"/>
    </row>
    <row r="5" spans="1:11" ht="15.75" x14ac:dyDescent="0.25">
      <c r="A5" s="18">
        <v>1</v>
      </c>
      <c r="B5" s="40" t="s">
        <v>256</v>
      </c>
      <c r="C5" s="14"/>
      <c r="D5" s="20">
        <f>31.572+31.807+30.793</f>
        <v>94.171999999999997</v>
      </c>
      <c r="E5" s="83" t="s">
        <v>255</v>
      </c>
      <c r="F5" s="17">
        <f t="shared" ref="F5:F22" si="0">SUM(C5,D5)</f>
        <v>94.171999999999997</v>
      </c>
      <c r="G5" s="16"/>
      <c r="H5" s="14"/>
      <c r="I5" s="83" t="s">
        <v>255</v>
      </c>
      <c r="J5" s="14">
        <f t="shared" ref="J5:J21" si="1">F5</f>
        <v>94.171999999999997</v>
      </c>
      <c r="K5" s="13"/>
    </row>
    <row r="6" spans="1:11" ht="15.75" x14ac:dyDescent="0.25">
      <c r="A6" s="18">
        <v>2</v>
      </c>
      <c r="B6" s="16" t="s">
        <v>254</v>
      </c>
      <c r="C6" s="14"/>
      <c r="D6" s="20">
        <f>0.0236</f>
        <v>2.3599999999999999E-2</v>
      </c>
      <c r="E6" s="15" t="s">
        <v>253</v>
      </c>
      <c r="F6" s="17">
        <f t="shared" si="0"/>
        <v>2.3599999999999999E-2</v>
      </c>
      <c r="G6" s="16"/>
      <c r="H6" s="14"/>
      <c r="I6" s="15" t="s">
        <v>253</v>
      </c>
      <c r="J6" s="14">
        <f t="shared" si="1"/>
        <v>2.3599999999999999E-2</v>
      </c>
      <c r="K6" s="13"/>
    </row>
    <row r="7" spans="1:11" ht="33.6" customHeight="1" x14ac:dyDescent="0.25">
      <c r="A7" s="18">
        <v>3</v>
      </c>
      <c r="B7" s="82" t="s">
        <v>252</v>
      </c>
      <c r="C7" s="14"/>
      <c r="D7" s="20">
        <f>12.692+6.677+270+44.458+11.494+7.978</f>
        <v>353.29900000000004</v>
      </c>
      <c r="E7" s="15" t="s">
        <v>251</v>
      </c>
      <c r="F7" s="17">
        <f t="shared" si="0"/>
        <v>353.29900000000004</v>
      </c>
      <c r="G7" s="16"/>
      <c r="H7" s="14"/>
      <c r="I7" s="15" t="s">
        <v>251</v>
      </c>
      <c r="J7" s="14">
        <f t="shared" si="1"/>
        <v>353.29900000000004</v>
      </c>
      <c r="K7" s="13"/>
    </row>
    <row r="8" spans="1:11" ht="15.75" x14ac:dyDescent="0.25">
      <c r="A8" s="18">
        <v>4</v>
      </c>
      <c r="B8" s="82" t="s">
        <v>250</v>
      </c>
      <c r="C8" s="14"/>
      <c r="D8" s="20">
        <v>570</v>
      </c>
      <c r="E8" s="15" t="s">
        <v>249</v>
      </c>
      <c r="F8" s="17">
        <f t="shared" si="0"/>
        <v>570</v>
      </c>
      <c r="G8" s="16"/>
      <c r="H8" s="14"/>
      <c r="I8" s="15" t="s">
        <v>249</v>
      </c>
      <c r="J8" s="14">
        <f t="shared" si="1"/>
        <v>570</v>
      </c>
      <c r="K8" s="13"/>
    </row>
    <row r="9" spans="1:11" ht="19.899999999999999" customHeight="1" x14ac:dyDescent="0.25">
      <c r="A9" s="18">
        <v>5</v>
      </c>
      <c r="B9" s="16" t="s">
        <v>248</v>
      </c>
      <c r="C9" s="14"/>
      <c r="D9" s="20">
        <f>18.199+14.388+19.117+7.545</f>
        <v>59.249000000000009</v>
      </c>
      <c r="E9" s="15" t="s">
        <v>247</v>
      </c>
      <c r="F9" s="17">
        <f t="shared" si="0"/>
        <v>59.249000000000009</v>
      </c>
      <c r="G9" s="19"/>
      <c r="H9" s="14"/>
      <c r="I9" s="15" t="s">
        <v>247</v>
      </c>
      <c r="J9" s="14">
        <f t="shared" si="1"/>
        <v>59.249000000000009</v>
      </c>
      <c r="K9" s="13"/>
    </row>
    <row r="10" spans="1:11" ht="31.5" x14ac:dyDescent="0.25">
      <c r="A10" s="18">
        <v>6</v>
      </c>
      <c r="B10" s="82" t="s">
        <v>246</v>
      </c>
      <c r="C10" s="14"/>
      <c r="D10" s="20">
        <f>15.533+6.577+15.213+26.011+18.829+4.674+15.404</f>
        <v>102.24100000000001</v>
      </c>
      <c r="E10" s="15" t="s">
        <v>245</v>
      </c>
      <c r="F10" s="17">
        <f t="shared" si="0"/>
        <v>102.24100000000001</v>
      </c>
      <c r="G10" s="16"/>
      <c r="H10" s="14"/>
      <c r="I10" s="15" t="s">
        <v>245</v>
      </c>
      <c r="J10" s="14">
        <f t="shared" si="1"/>
        <v>102.24100000000001</v>
      </c>
      <c r="K10" s="13"/>
    </row>
    <row r="11" spans="1:11" ht="15" customHeight="1" x14ac:dyDescent="0.25">
      <c r="A11" s="18">
        <v>7</v>
      </c>
      <c r="B11" s="16" t="s">
        <v>244</v>
      </c>
      <c r="C11" s="14"/>
      <c r="D11" s="14">
        <f>2.54+0.58+26.207</f>
        <v>29.327000000000002</v>
      </c>
      <c r="E11" s="15" t="s">
        <v>243</v>
      </c>
      <c r="F11" s="17">
        <f t="shared" si="0"/>
        <v>29.327000000000002</v>
      </c>
      <c r="G11" s="16"/>
      <c r="H11" s="14"/>
      <c r="I11" s="15" t="s">
        <v>243</v>
      </c>
      <c r="J11" s="14">
        <f t="shared" si="1"/>
        <v>29.327000000000002</v>
      </c>
      <c r="K11" s="13"/>
    </row>
    <row r="12" spans="1:11" ht="15.75" x14ac:dyDescent="0.25">
      <c r="A12" s="18">
        <v>8</v>
      </c>
      <c r="B12" s="16" t="s">
        <v>242</v>
      </c>
      <c r="C12" s="14"/>
      <c r="D12" s="14">
        <f>22.398</f>
        <v>22.398</v>
      </c>
      <c r="E12" s="15" t="s">
        <v>241</v>
      </c>
      <c r="F12" s="17">
        <f t="shared" si="0"/>
        <v>22.398</v>
      </c>
      <c r="G12" s="16"/>
      <c r="H12" s="14"/>
      <c r="I12" s="15" t="s">
        <v>241</v>
      </c>
      <c r="J12" s="14">
        <f t="shared" si="1"/>
        <v>22.398</v>
      </c>
      <c r="K12" s="13"/>
    </row>
    <row r="13" spans="1:11" ht="31.5" x14ac:dyDescent="0.25">
      <c r="A13" s="18">
        <v>9</v>
      </c>
      <c r="B13" s="82" t="s">
        <v>240</v>
      </c>
      <c r="C13" s="14"/>
      <c r="D13" s="14">
        <f>0.308</f>
        <v>0.308</v>
      </c>
      <c r="E13" s="15" t="s">
        <v>239</v>
      </c>
      <c r="F13" s="17">
        <f t="shared" si="0"/>
        <v>0.308</v>
      </c>
      <c r="G13" s="16"/>
      <c r="H13" s="14"/>
      <c r="I13" s="15" t="s">
        <v>239</v>
      </c>
      <c r="J13" s="14">
        <f t="shared" si="1"/>
        <v>0.308</v>
      </c>
      <c r="K13" s="13"/>
    </row>
    <row r="14" spans="1:11" ht="15.75" x14ac:dyDescent="0.25">
      <c r="A14" s="18">
        <v>10</v>
      </c>
      <c r="B14" s="16" t="s">
        <v>238</v>
      </c>
      <c r="C14" s="14"/>
      <c r="D14" s="14">
        <f>14.381</f>
        <v>14.381</v>
      </c>
      <c r="E14" s="15" t="s">
        <v>237</v>
      </c>
      <c r="F14" s="17">
        <f t="shared" si="0"/>
        <v>14.381</v>
      </c>
      <c r="G14" s="16"/>
      <c r="H14" s="14"/>
      <c r="I14" s="15" t="s">
        <v>237</v>
      </c>
      <c r="J14" s="14">
        <f t="shared" si="1"/>
        <v>14.381</v>
      </c>
      <c r="K14" s="13"/>
    </row>
    <row r="15" spans="1:11" ht="47.25" x14ac:dyDescent="0.25">
      <c r="A15" s="18">
        <v>11</v>
      </c>
      <c r="B15" s="81" t="s">
        <v>236</v>
      </c>
      <c r="C15" s="14"/>
      <c r="D15" s="14">
        <f>19.922</f>
        <v>19.922000000000001</v>
      </c>
      <c r="E15" s="15" t="s">
        <v>235</v>
      </c>
      <c r="F15" s="17">
        <f t="shared" si="0"/>
        <v>19.922000000000001</v>
      </c>
      <c r="G15" s="16"/>
      <c r="H15" s="14"/>
      <c r="I15" s="15" t="s">
        <v>235</v>
      </c>
      <c r="J15" s="14">
        <f t="shared" si="1"/>
        <v>19.922000000000001</v>
      </c>
      <c r="K15" s="13"/>
    </row>
    <row r="16" spans="1:11" ht="31.5" x14ac:dyDescent="0.25">
      <c r="A16" s="18">
        <v>12</v>
      </c>
      <c r="B16" s="81" t="s">
        <v>234</v>
      </c>
      <c r="C16" s="14"/>
      <c r="D16" s="14">
        <f>14.455</f>
        <v>14.455</v>
      </c>
      <c r="E16" s="15" t="s">
        <v>233</v>
      </c>
      <c r="F16" s="17">
        <f t="shared" si="0"/>
        <v>14.455</v>
      </c>
      <c r="G16" s="16"/>
      <c r="H16" s="14"/>
      <c r="I16" s="15" t="s">
        <v>233</v>
      </c>
      <c r="J16" s="14">
        <f t="shared" si="1"/>
        <v>14.455</v>
      </c>
      <c r="K16" s="13"/>
    </row>
    <row r="17" spans="1:11" ht="22.15" customHeight="1" x14ac:dyDescent="0.25">
      <c r="A17" s="18">
        <v>13</v>
      </c>
      <c r="B17" s="81" t="s">
        <v>232</v>
      </c>
      <c r="C17" s="14"/>
      <c r="D17" s="14">
        <f>1.538+55.335+136.978</f>
        <v>193.851</v>
      </c>
      <c r="E17" s="15" t="s">
        <v>231</v>
      </c>
      <c r="F17" s="17">
        <f t="shared" si="0"/>
        <v>193.851</v>
      </c>
      <c r="G17" s="16"/>
      <c r="H17" s="14"/>
      <c r="I17" s="15" t="s">
        <v>231</v>
      </c>
      <c r="J17" s="14">
        <f t="shared" si="1"/>
        <v>193.851</v>
      </c>
      <c r="K17" s="13"/>
    </row>
    <row r="18" spans="1:11" ht="22.15" customHeight="1" x14ac:dyDescent="0.25">
      <c r="A18" s="18"/>
      <c r="B18" s="16" t="s">
        <v>230</v>
      </c>
      <c r="C18" s="14"/>
      <c r="D18" s="14">
        <f>1.509</f>
        <v>1.5089999999999999</v>
      </c>
      <c r="E18" s="15" t="s">
        <v>229</v>
      </c>
      <c r="F18" s="17">
        <f t="shared" si="0"/>
        <v>1.5089999999999999</v>
      </c>
      <c r="G18" s="16"/>
      <c r="H18" s="14"/>
      <c r="I18" s="15" t="s">
        <v>229</v>
      </c>
      <c r="J18" s="14">
        <f t="shared" si="1"/>
        <v>1.5089999999999999</v>
      </c>
      <c r="K18" s="13"/>
    </row>
    <row r="19" spans="1:11" ht="22.15" customHeight="1" x14ac:dyDescent="0.25">
      <c r="A19" s="18"/>
      <c r="B19" s="16" t="s">
        <v>228</v>
      </c>
      <c r="C19" s="14"/>
      <c r="D19" s="14">
        <f>8.37</f>
        <v>8.3699999999999992</v>
      </c>
      <c r="E19" s="15" t="s">
        <v>227</v>
      </c>
      <c r="F19" s="17">
        <f t="shared" si="0"/>
        <v>8.3699999999999992</v>
      </c>
      <c r="G19" s="16"/>
      <c r="H19" s="14"/>
      <c r="I19" s="15" t="s">
        <v>227</v>
      </c>
      <c r="J19" s="14">
        <f t="shared" si="1"/>
        <v>8.3699999999999992</v>
      </c>
      <c r="K19" s="13"/>
    </row>
    <row r="20" spans="1:11" ht="22.15" customHeight="1" x14ac:dyDescent="0.25">
      <c r="A20" s="18"/>
      <c r="B20" s="16" t="s">
        <v>226</v>
      </c>
      <c r="C20" s="14"/>
      <c r="D20" s="14">
        <f>61.84</f>
        <v>61.84</v>
      </c>
      <c r="E20" s="15" t="s">
        <v>85</v>
      </c>
      <c r="F20" s="17">
        <f t="shared" si="0"/>
        <v>61.84</v>
      </c>
      <c r="G20" s="16"/>
      <c r="H20" s="14"/>
      <c r="I20" s="15" t="s">
        <v>85</v>
      </c>
      <c r="J20" s="14">
        <f t="shared" si="1"/>
        <v>61.84</v>
      </c>
      <c r="K20" s="13"/>
    </row>
    <row r="21" spans="1:11" ht="21.6" customHeight="1" x14ac:dyDescent="0.25">
      <c r="A21" s="18">
        <v>15</v>
      </c>
      <c r="B21" s="16" t="s">
        <v>225</v>
      </c>
      <c r="C21" s="14"/>
      <c r="D21" s="14">
        <f>24.694+0.58</f>
        <v>25.273999999999997</v>
      </c>
      <c r="E21" s="15" t="s">
        <v>224</v>
      </c>
      <c r="F21" s="17">
        <f t="shared" si="0"/>
        <v>25.273999999999997</v>
      </c>
      <c r="G21" s="16"/>
      <c r="H21" s="14"/>
      <c r="I21" s="15" t="s">
        <v>224</v>
      </c>
      <c r="J21" s="14">
        <f t="shared" si="1"/>
        <v>25.273999999999997</v>
      </c>
      <c r="K21" s="13"/>
    </row>
    <row r="22" spans="1:11" ht="15.75" x14ac:dyDescent="0.25">
      <c r="A22" s="12"/>
      <c r="B22" s="11" t="s">
        <v>5</v>
      </c>
      <c r="C22" s="7">
        <f>SUM(C5:C21)</f>
        <v>0</v>
      </c>
      <c r="D22" s="7">
        <f>SUM(D5:D21)</f>
        <v>1570.6195999999998</v>
      </c>
      <c r="E22" s="8"/>
      <c r="F22" s="10">
        <f t="shared" si="0"/>
        <v>1570.6195999999998</v>
      </c>
      <c r="G22" s="9"/>
      <c r="H22" s="7">
        <f>SUM(H5:H21)</f>
        <v>0</v>
      </c>
      <c r="I22" s="8"/>
      <c r="J22" s="7">
        <f>SUM(J5:J21)</f>
        <v>1570.6195999999998</v>
      </c>
      <c r="K22" s="6">
        <f>C22-H22</f>
        <v>0</v>
      </c>
    </row>
    <row r="25" spans="1:11" ht="15.75" x14ac:dyDescent="0.25">
      <c r="B25" s="4" t="s">
        <v>40</v>
      </c>
      <c r="F25" s="5"/>
      <c r="G25" s="217" t="s">
        <v>223</v>
      </c>
      <c r="H25" s="218"/>
    </row>
    <row r="26" spans="1:11" x14ac:dyDescent="0.25">
      <c r="B26" s="4"/>
      <c r="F26" s="3" t="s">
        <v>0</v>
      </c>
      <c r="G26" s="2"/>
      <c r="H26" s="2"/>
    </row>
    <row r="27" spans="1:11" ht="15.75" x14ac:dyDescent="0.25">
      <c r="B27" s="4" t="s">
        <v>2</v>
      </c>
      <c r="F27" s="5"/>
      <c r="G27" s="217" t="s">
        <v>222</v>
      </c>
      <c r="H27" s="218"/>
    </row>
    <row r="28" spans="1:11" x14ac:dyDescent="0.25">
      <c r="F28" s="3" t="s">
        <v>0</v>
      </c>
      <c r="G28" s="2"/>
      <c r="H28" s="2"/>
    </row>
  </sheetData>
  <mergeCells count="10">
    <mergeCell ref="K3:K4"/>
    <mergeCell ref="A2:K2"/>
    <mergeCell ref="B1:J1"/>
    <mergeCell ref="C3:E3"/>
    <mergeCell ref="G27:H27"/>
    <mergeCell ref="G25:H25"/>
    <mergeCell ref="A3:A4"/>
    <mergeCell ref="B3:B4"/>
    <mergeCell ref="F3:F4"/>
    <mergeCell ref="G3:J3"/>
  </mergeCells>
  <printOptions horizontalCentered="1" verticalCentered="1"/>
  <pageMargins left="0" right="0" top="0" bottom="0" header="0" footer="0"/>
  <pageSetup paperSize="9" scale="68" orientation="landscape" horizontalDpi="180" verticalDpi="18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110" zoomScaleNormal="110" workbookViewId="0"/>
  </sheetViews>
  <sheetFormatPr defaultRowHeight="12.75" x14ac:dyDescent="0.2"/>
  <cols>
    <col min="1" max="1" width="5.42578125" style="51" customWidth="1"/>
    <col min="2" max="2" width="30" style="51" customWidth="1"/>
    <col min="3" max="3" width="9.7109375" style="51" customWidth="1"/>
    <col min="4" max="4" width="12.42578125" style="52" customWidth="1"/>
    <col min="5" max="5" width="18.28515625" style="53" customWidth="1"/>
    <col min="6" max="6" width="12.85546875" style="51" customWidth="1"/>
    <col min="7" max="7" width="13.5703125" style="51" customWidth="1"/>
    <col min="8" max="8" width="10.85546875" style="51" customWidth="1"/>
    <col min="9" max="9" width="16.42578125" style="53" customWidth="1"/>
    <col min="10" max="10" width="10.7109375" style="52" customWidth="1"/>
    <col min="11" max="11" width="12.5703125" style="51" customWidth="1"/>
    <col min="12" max="16384" width="9.140625" style="51"/>
  </cols>
  <sheetData>
    <row r="1" spans="1:11" ht="61.5" customHeight="1" x14ac:dyDescent="0.2">
      <c r="A1" s="80"/>
      <c r="B1" s="222" t="s">
        <v>221</v>
      </c>
      <c r="C1" s="223"/>
      <c r="D1" s="223"/>
      <c r="E1" s="223"/>
      <c r="F1" s="223"/>
      <c r="G1" s="223"/>
      <c r="H1" s="223"/>
      <c r="I1" s="223"/>
      <c r="J1" s="223"/>
      <c r="K1" s="80"/>
    </row>
    <row r="2" spans="1:11" ht="31.5" customHeight="1" x14ac:dyDescent="0.2">
      <c r="A2" s="224" t="s">
        <v>220</v>
      </c>
      <c r="B2" s="224"/>
      <c r="C2" s="224"/>
      <c r="D2" s="224"/>
      <c r="E2" s="224"/>
      <c r="F2" s="224"/>
      <c r="G2" s="224"/>
      <c r="H2" s="224"/>
      <c r="I2" s="224"/>
      <c r="J2" s="224"/>
      <c r="K2" s="224"/>
    </row>
    <row r="3" spans="1:11" ht="48.75" customHeight="1" x14ac:dyDescent="0.2">
      <c r="A3" s="213" t="s">
        <v>26</v>
      </c>
      <c r="B3" s="213" t="s">
        <v>25</v>
      </c>
      <c r="C3" s="210" t="s">
        <v>24</v>
      </c>
      <c r="D3" s="210"/>
      <c r="E3" s="210"/>
      <c r="F3" s="210" t="s">
        <v>23</v>
      </c>
      <c r="G3" s="210" t="s">
        <v>22</v>
      </c>
      <c r="H3" s="210"/>
      <c r="I3" s="210"/>
      <c r="J3" s="210"/>
      <c r="K3" s="208" t="s">
        <v>21</v>
      </c>
    </row>
    <row r="4" spans="1:11" ht="158.25" customHeight="1" x14ac:dyDescent="0.2">
      <c r="A4" s="213"/>
      <c r="B4" s="213"/>
      <c r="C4" s="22" t="s">
        <v>20</v>
      </c>
      <c r="D4" s="78" t="s">
        <v>19</v>
      </c>
      <c r="E4" s="79" t="s">
        <v>18</v>
      </c>
      <c r="F4" s="210"/>
      <c r="G4" s="23" t="s">
        <v>17</v>
      </c>
      <c r="H4" s="22" t="s">
        <v>15</v>
      </c>
      <c r="I4" s="79" t="s">
        <v>16</v>
      </c>
      <c r="J4" s="78" t="s">
        <v>15</v>
      </c>
      <c r="K4" s="208"/>
    </row>
    <row r="5" spans="1:11" x14ac:dyDescent="0.2">
      <c r="A5" s="22">
        <v>1</v>
      </c>
      <c r="B5" s="68" t="s">
        <v>7</v>
      </c>
      <c r="C5" s="66">
        <f>3293.7+2985+129.3+2361+2435.4</f>
        <v>11204.4</v>
      </c>
      <c r="D5" s="65"/>
      <c r="E5" s="61"/>
      <c r="F5" s="60">
        <f t="shared" ref="F5:F14" si="0">C5</f>
        <v>11204.4</v>
      </c>
      <c r="G5" s="67"/>
      <c r="H5" s="66"/>
      <c r="I5" s="61"/>
      <c r="J5" s="65"/>
      <c r="K5" s="62"/>
    </row>
    <row r="6" spans="1:11" x14ac:dyDescent="0.2">
      <c r="A6" s="22">
        <f>A5+1</f>
        <v>2</v>
      </c>
      <c r="B6" s="68" t="s">
        <v>219</v>
      </c>
      <c r="C6" s="66">
        <v>9.9</v>
      </c>
      <c r="D6" s="65"/>
      <c r="E6" s="61"/>
      <c r="F6" s="60">
        <f t="shared" si="0"/>
        <v>9.9</v>
      </c>
      <c r="G6" s="67"/>
      <c r="H6" s="66"/>
      <c r="I6" s="61"/>
      <c r="J6" s="76"/>
      <c r="K6" s="62"/>
    </row>
    <row r="7" spans="1:11" x14ac:dyDescent="0.2">
      <c r="A7" s="22">
        <f>A6+1</f>
        <v>3</v>
      </c>
      <c r="B7" s="68" t="s">
        <v>218</v>
      </c>
      <c r="C7" s="66">
        <f>38.8+71.5+117.6+62.3+62.3</f>
        <v>352.5</v>
      </c>
      <c r="D7" s="65"/>
      <c r="E7" s="61"/>
      <c r="F7" s="60">
        <f t="shared" si="0"/>
        <v>352.5</v>
      </c>
      <c r="G7" s="67"/>
      <c r="H7" s="66"/>
      <c r="I7" s="61"/>
      <c r="J7" s="76"/>
      <c r="K7" s="62"/>
    </row>
    <row r="8" spans="1:11" x14ac:dyDescent="0.2">
      <c r="A8" s="22">
        <v>4</v>
      </c>
      <c r="B8" s="68" t="s">
        <v>217</v>
      </c>
      <c r="C8" s="66">
        <f>9.9+29.7</f>
        <v>39.6</v>
      </c>
      <c r="D8" s="65"/>
      <c r="E8" s="61"/>
      <c r="F8" s="60">
        <f t="shared" si="0"/>
        <v>39.6</v>
      </c>
      <c r="G8" s="67"/>
      <c r="H8" s="66"/>
      <c r="I8" s="61"/>
      <c r="J8" s="76"/>
      <c r="K8" s="62"/>
    </row>
    <row r="9" spans="1:11" x14ac:dyDescent="0.2">
      <c r="A9" s="22">
        <v>5</v>
      </c>
      <c r="B9" s="68" t="s">
        <v>216</v>
      </c>
      <c r="C9" s="66">
        <f>9+9.9+9.9</f>
        <v>28.799999999999997</v>
      </c>
      <c r="D9" s="65"/>
      <c r="E9" s="61"/>
      <c r="F9" s="60">
        <f t="shared" si="0"/>
        <v>28.799999999999997</v>
      </c>
      <c r="G9" s="67"/>
      <c r="H9" s="66"/>
      <c r="I9" s="61"/>
      <c r="J9" s="76"/>
      <c r="K9" s="62"/>
    </row>
    <row r="10" spans="1:11" x14ac:dyDescent="0.2">
      <c r="A10" s="22">
        <f>A9+1</f>
        <v>6</v>
      </c>
      <c r="B10" s="68" t="s">
        <v>215</v>
      </c>
      <c r="C10" s="66">
        <v>7</v>
      </c>
      <c r="D10" s="65"/>
      <c r="E10" s="61"/>
      <c r="F10" s="60">
        <f t="shared" si="0"/>
        <v>7</v>
      </c>
      <c r="G10" s="67"/>
      <c r="H10" s="66"/>
      <c r="I10" s="61"/>
      <c r="J10" s="76"/>
      <c r="K10" s="62"/>
    </row>
    <row r="11" spans="1:11" x14ac:dyDescent="0.2">
      <c r="A11" s="22">
        <v>7</v>
      </c>
      <c r="B11" s="68" t="s">
        <v>214</v>
      </c>
      <c r="C11" s="66">
        <f>7.9+7.9</f>
        <v>15.8</v>
      </c>
      <c r="D11" s="65"/>
      <c r="E11" s="61"/>
      <c r="F11" s="60">
        <f t="shared" si="0"/>
        <v>15.8</v>
      </c>
      <c r="G11" s="67"/>
      <c r="H11" s="66"/>
      <c r="I11" s="61"/>
      <c r="J11" s="76"/>
      <c r="K11" s="62"/>
    </row>
    <row r="12" spans="1:11" x14ac:dyDescent="0.2">
      <c r="A12" s="22">
        <v>8</v>
      </c>
      <c r="B12" s="68" t="s">
        <v>213</v>
      </c>
      <c r="C12" s="66">
        <f>7.9+7.9</f>
        <v>15.8</v>
      </c>
      <c r="D12" s="65"/>
      <c r="E12" s="61"/>
      <c r="F12" s="60">
        <f t="shared" si="0"/>
        <v>15.8</v>
      </c>
      <c r="G12" s="67"/>
      <c r="H12" s="66"/>
      <c r="I12" s="61"/>
      <c r="J12" s="76"/>
      <c r="K12" s="62"/>
    </row>
    <row r="13" spans="1:11" x14ac:dyDescent="0.2">
      <c r="A13" s="22">
        <v>9</v>
      </c>
      <c r="B13" s="68" t="s">
        <v>212</v>
      </c>
      <c r="C13" s="66">
        <f>7.9+23.7+23.7</f>
        <v>55.3</v>
      </c>
      <c r="D13" s="65"/>
      <c r="E13" s="61"/>
      <c r="F13" s="60">
        <f t="shared" si="0"/>
        <v>55.3</v>
      </c>
      <c r="G13" s="67"/>
      <c r="H13" s="66"/>
      <c r="I13" s="61"/>
      <c r="J13" s="76"/>
      <c r="K13" s="62"/>
    </row>
    <row r="14" spans="1:11" ht="13.5" customHeight="1" x14ac:dyDescent="0.2">
      <c r="A14" s="22">
        <v>10</v>
      </c>
      <c r="B14" s="68" t="s">
        <v>211</v>
      </c>
      <c r="C14" s="66">
        <v>13</v>
      </c>
      <c r="D14" s="65"/>
      <c r="E14" s="61"/>
      <c r="F14" s="60">
        <f t="shared" si="0"/>
        <v>13</v>
      </c>
      <c r="G14" s="67"/>
      <c r="H14" s="66"/>
      <c r="I14" s="61"/>
      <c r="J14" s="76"/>
      <c r="K14" s="62"/>
    </row>
    <row r="15" spans="1:11" ht="24.75" customHeight="1" x14ac:dyDescent="0.2">
      <c r="A15" s="22">
        <v>11</v>
      </c>
      <c r="B15" s="68" t="s">
        <v>210</v>
      </c>
      <c r="C15" s="77"/>
      <c r="D15" s="65">
        <v>1</v>
      </c>
      <c r="E15" s="61" t="s">
        <v>120</v>
      </c>
      <c r="F15" s="60">
        <v>1</v>
      </c>
      <c r="G15" s="67">
        <v>2240</v>
      </c>
      <c r="H15" s="66"/>
      <c r="I15" s="61" t="s">
        <v>120</v>
      </c>
      <c r="J15" s="76">
        <v>1</v>
      </c>
      <c r="K15" s="62"/>
    </row>
    <row r="16" spans="1:11" ht="24.75" customHeight="1" x14ac:dyDescent="0.2">
      <c r="A16" s="22">
        <f>A15+1</f>
        <v>12</v>
      </c>
      <c r="B16" s="68" t="s">
        <v>209</v>
      </c>
      <c r="C16" s="66"/>
      <c r="D16" s="65">
        <v>43.5</v>
      </c>
      <c r="E16" s="61" t="s">
        <v>34</v>
      </c>
      <c r="F16" s="60">
        <f>SUM(C16,D16)</f>
        <v>43.5</v>
      </c>
      <c r="G16" s="67">
        <v>2220</v>
      </c>
      <c r="H16" s="66"/>
      <c r="I16" s="61" t="s">
        <v>187</v>
      </c>
      <c r="J16" s="65">
        <f>F16</f>
        <v>43.5</v>
      </c>
      <c r="K16" s="62"/>
    </row>
    <row r="17" spans="1:11" s="71" customFormat="1" ht="24.75" customHeight="1" x14ac:dyDescent="0.2">
      <c r="A17" s="72">
        <v>13</v>
      </c>
      <c r="B17" s="68" t="s">
        <v>183</v>
      </c>
      <c r="C17" s="66"/>
      <c r="D17" s="65">
        <v>16</v>
      </c>
      <c r="E17" s="61" t="s">
        <v>34</v>
      </c>
      <c r="F17" s="60">
        <v>16</v>
      </c>
      <c r="G17" s="67">
        <v>2220</v>
      </c>
      <c r="H17" s="66"/>
      <c r="I17" s="61" t="s">
        <v>187</v>
      </c>
      <c r="J17" s="65">
        <v>16</v>
      </c>
      <c r="K17" s="62"/>
    </row>
    <row r="18" spans="1:11" s="71" customFormat="1" ht="24.75" hidden="1" customHeight="1" x14ac:dyDescent="0.2">
      <c r="A18" s="72">
        <f>A17+1</f>
        <v>14</v>
      </c>
      <c r="B18" s="68" t="s">
        <v>208</v>
      </c>
      <c r="C18" s="66"/>
      <c r="D18" s="65"/>
      <c r="E18" s="61" t="s">
        <v>207</v>
      </c>
      <c r="F18" s="60">
        <f>SUM(C18,D18)</f>
        <v>0</v>
      </c>
      <c r="G18" s="67">
        <v>2220</v>
      </c>
      <c r="H18" s="66"/>
      <c r="I18" s="61" t="s">
        <v>187</v>
      </c>
      <c r="J18" s="65">
        <f t="shared" ref="J18:J26" si="1">F18</f>
        <v>0</v>
      </c>
      <c r="K18" s="62"/>
    </row>
    <row r="19" spans="1:11" s="71" customFormat="1" ht="24.75" hidden="1" customHeight="1" x14ac:dyDescent="0.2">
      <c r="A19" s="72">
        <f>A18+1</f>
        <v>15</v>
      </c>
      <c r="B19" s="68" t="s">
        <v>206</v>
      </c>
      <c r="C19" s="66"/>
      <c r="D19" s="65"/>
      <c r="E19" s="61" t="s">
        <v>34</v>
      </c>
      <c r="F19" s="60">
        <f>SUM(C19,D19)</f>
        <v>0</v>
      </c>
      <c r="G19" s="67">
        <v>2220</v>
      </c>
      <c r="H19" s="66"/>
      <c r="I19" s="61" t="s">
        <v>187</v>
      </c>
      <c r="J19" s="65">
        <f t="shared" si="1"/>
        <v>0</v>
      </c>
      <c r="K19" s="62"/>
    </row>
    <row r="20" spans="1:11" s="71" customFormat="1" ht="24.75" customHeight="1" x14ac:dyDescent="0.2">
      <c r="A20" s="72">
        <v>14</v>
      </c>
      <c r="B20" s="68" t="s">
        <v>205</v>
      </c>
      <c r="C20" s="66"/>
      <c r="D20" s="65">
        <v>5.8</v>
      </c>
      <c r="E20" s="61" t="s">
        <v>204</v>
      </c>
      <c r="F20" s="60">
        <f>SUM(C20,D20)</f>
        <v>5.8</v>
      </c>
      <c r="G20" s="67">
        <v>2210</v>
      </c>
      <c r="H20" s="66"/>
      <c r="I20" s="61" t="s">
        <v>203</v>
      </c>
      <c r="J20" s="65">
        <f t="shared" si="1"/>
        <v>5.8</v>
      </c>
      <c r="K20" s="62"/>
    </row>
    <row r="21" spans="1:11" s="71" customFormat="1" ht="24.75" customHeight="1" x14ac:dyDescent="0.2">
      <c r="A21" s="72">
        <f>A20+1</f>
        <v>15</v>
      </c>
      <c r="B21" s="63" t="s">
        <v>202</v>
      </c>
      <c r="C21" s="66"/>
      <c r="D21" s="65">
        <v>0.3</v>
      </c>
      <c r="E21" s="61" t="s">
        <v>201</v>
      </c>
      <c r="F21" s="60">
        <f>SUM(C21,D21)</f>
        <v>0.3</v>
      </c>
      <c r="G21" s="67">
        <v>2210</v>
      </c>
      <c r="H21" s="62"/>
      <c r="I21" s="61" t="s">
        <v>201</v>
      </c>
      <c r="J21" s="65">
        <f t="shared" si="1"/>
        <v>0.3</v>
      </c>
      <c r="K21" s="62"/>
    </row>
    <row r="22" spans="1:11" s="71" customFormat="1" ht="19.5" customHeight="1" x14ac:dyDescent="0.2">
      <c r="A22" s="72">
        <f>A21+1</f>
        <v>16</v>
      </c>
      <c r="B22" s="68" t="s">
        <v>200</v>
      </c>
      <c r="C22" s="66"/>
      <c r="D22" s="65">
        <v>0.1</v>
      </c>
      <c r="E22" s="61" t="s">
        <v>199</v>
      </c>
      <c r="F22" s="60">
        <v>0.1</v>
      </c>
      <c r="G22" s="67">
        <v>2210</v>
      </c>
      <c r="H22" s="66"/>
      <c r="I22" s="61" t="s">
        <v>199</v>
      </c>
      <c r="J22" s="65">
        <f t="shared" si="1"/>
        <v>0.1</v>
      </c>
      <c r="K22" s="62"/>
    </row>
    <row r="23" spans="1:11" s="71" customFormat="1" ht="19.5" hidden="1" customHeight="1" x14ac:dyDescent="0.2">
      <c r="A23" s="72">
        <v>7</v>
      </c>
      <c r="B23" s="68" t="s">
        <v>198</v>
      </c>
      <c r="C23" s="66"/>
      <c r="D23" s="65"/>
      <c r="E23" s="61" t="s">
        <v>34</v>
      </c>
      <c r="F23" s="60">
        <f t="shared" ref="F23:F54" si="2">SUM(C23,D23)</f>
        <v>0</v>
      </c>
      <c r="G23" s="67">
        <v>2220</v>
      </c>
      <c r="H23" s="66"/>
      <c r="I23" s="61" t="s">
        <v>187</v>
      </c>
      <c r="J23" s="65">
        <f t="shared" si="1"/>
        <v>0</v>
      </c>
      <c r="K23" s="62"/>
    </row>
    <row r="24" spans="1:11" s="71" customFormat="1" ht="19.5" hidden="1" customHeight="1" x14ac:dyDescent="0.2">
      <c r="A24" s="72">
        <f>A23+1</f>
        <v>8</v>
      </c>
      <c r="B24" s="68" t="s">
        <v>197</v>
      </c>
      <c r="C24" s="66"/>
      <c r="D24" s="65"/>
      <c r="E24" s="61" t="s">
        <v>34</v>
      </c>
      <c r="F24" s="60">
        <f t="shared" si="2"/>
        <v>0</v>
      </c>
      <c r="G24" s="67">
        <v>2220</v>
      </c>
      <c r="H24" s="66"/>
      <c r="I24" s="61" t="s">
        <v>187</v>
      </c>
      <c r="J24" s="65">
        <f t="shared" si="1"/>
        <v>0</v>
      </c>
      <c r="K24" s="62"/>
    </row>
    <row r="25" spans="1:11" s="71" customFormat="1" ht="19.5" hidden="1" customHeight="1" x14ac:dyDescent="0.2">
      <c r="A25" s="72">
        <f>A24+1</f>
        <v>9</v>
      </c>
      <c r="B25" s="68" t="s">
        <v>196</v>
      </c>
      <c r="C25" s="66"/>
      <c r="D25" s="65"/>
      <c r="E25" s="61" t="s">
        <v>34</v>
      </c>
      <c r="F25" s="60">
        <f t="shared" si="2"/>
        <v>0</v>
      </c>
      <c r="G25" s="67">
        <v>2220</v>
      </c>
      <c r="H25" s="66"/>
      <c r="I25" s="61" t="s">
        <v>187</v>
      </c>
      <c r="J25" s="65">
        <f t="shared" si="1"/>
        <v>0</v>
      </c>
      <c r="K25" s="62"/>
    </row>
    <row r="26" spans="1:11" s="71" customFormat="1" ht="19.5" hidden="1" customHeight="1" x14ac:dyDescent="0.2">
      <c r="A26" s="72">
        <v>8</v>
      </c>
      <c r="B26" s="68" t="s">
        <v>195</v>
      </c>
      <c r="C26" s="66"/>
      <c r="D26" s="65"/>
      <c r="E26" s="61" t="s">
        <v>34</v>
      </c>
      <c r="F26" s="60">
        <f t="shared" si="2"/>
        <v>0</v>
      </c>
      <c r="G26" s="67">
        <v>2220</v>
      </c>
      <c r="H26" s="66"/>
      <c r="I26" s="61" t="s">
        <v>187</v>
      </c>
      <c r="J26" s="65">
        <f t="shared" si="1"/>
        <v>0</v>
      </c>
      <c r="K26" s="62"/>
    </row>
    <row r="27" spans="1:11" s="71" customFormat="1" ht="19.5" hidden="1" customHeight="1" x14ac:dyDescent="0.2">
      <c r="A27" s="72">
        <f>A26+1</f>
        <v>9</v>
      </c>
      <c r="B27" s="68" t="s">
        <v>194</v>
      </c>
      <c r="C27" s="66"/>
      <c r="D27" s="65"/>
      <c r="E27" s="61" t="s">
        <v>34</v>
      </c>
      <c r="F27" s="60">
        <f t="shared" si="2"/>
        <v>0</v>
      </c>
      <c r="G27" s="67">
        <v>2220</v>
      </c>
      <c r="H27" s="66"/>
      <c r="I27" s="61" t="s">
        <v>187</v>
      </c>
      <c r="J27" s="65"/>
      <c r="K27" s="62"/>
    </row>
    <row r="28" spans="1:11" s="71" customFormat="1" ht="19.5" hidden="1" customHeight="1" x14ac:dyDescent="0.2">
      <c r="A28" s="72">
        <f>A27+1</f>
        <v>10</v>
      </c>
      <c r="B28" s="68" t="s">
        <v>193</v>
      </c>
      <c r="C28" s="66"/>
      <c r="D28" s="65"/>
      <c r="E28" s="61" t="s">
        <v>34</v>
      </c>
      <c r="F28" s="60">
        <f t="shared" si="2"/>
        <v>0</v>
      </c>
      <c r="G28" s="67">
        <v>2220</v>
      </c>
      <c r="H28" s="66"/>
      <c r="I28" s="61" t="s">
        <v>187</v>
      </c>
      <c r="J28" s="65"/>
      <c r="K28" s="62"/>
    </row>
    <row r="29" spans="1:11" s="71" customFormat="1" ht="19.5" hidden="1" customHeight="1" x14ac:dyDescent="0.2">
      <c r="A29" s="72">
        <v>9</v>
      </c>
      <c r="B29" s="68" t="s">
        <v>192</v>
      </c>
      <c r="C29" s="66"/>
      <c r="D29" s="65"/>
      <c r="E29" s="61" t="s">
        <v>34</v>
      </c>
      <c r="F29" s="60">
        <f t="shared" si="2"/>
        <v>0</v>
      </c>
      <c r="G29" s="67">
        <v>2220</v>
      </c>
      <c r="H29" s="66"/>
      <c r="I29" s="61" t="s">
        <v>187</v>
      </c>
      <c r="J29" s="65"/>
      <c r="K29" s="62"/>
    </row>
    <row r="30" spans="1:11" s="71" customFormat="1" ht="19.5" hidden="1" customHeight="1" x14ac:dyDescent="0.2">
      <c r="A30" s="72">
        <f>A29+1</f>
        <v>10</v>
      </c>
      <c r="B30" s="68" t="s">
        <v>191</v>
      </c>
      <c r="C30" s="66"/>
      <c r="D30" s="65"/>
      <c r="E30" s="61" t="s">
        <v>34</v>
      </c>
      <c r="F30" s="60">
        <f t="shared" si="2"/>
        <v>0</v>
      </c>
      <c r="G30" s="67">
        <v>2220</v>
      </c>
      <c r="H30" s="66"/>
      <c r="I30" s="61" t="s">
        <v>187</v>
      </c>
      <c r="J30" s="65"/>
      <c r="K30" s="62"/>
    </row>
    <row r="31" spans="1:11" s="71" customFormat="1" ht="19.5" hidden="1" customHeight="1" x14ac:dyDescent="0.2">
      <c r="A31" s="72">
        <f>A30+1</f>
        <v>11</v>
      </c>
      <c r="B31" s="68" t="s">
        <v>190</v>
      </c>
      <c r="C31" s="66"/>
      <c r="D31" s="65"/>
      <c r="E31" s="61" t="s">
        <v>34</v>
      </c>
      <c r="F31" s="60">
        <f t="shared" si="2"/>
        <v>0</v>
      </c>
      <c r="G31" s="67">
        <v>2220</v>
      </c>
      <c r="H31" s="66"/>
      <c r="I31" s="61" t="s">
        <v>187</v>
      </c>
      <c r="J31" s="65"/>
      <c r="K31" s="62"/>
    </row>
    <row r="32" spans="1:11" s="71" customFormat="1" ht="19.5" hidden="1" customHeight="1" x14ac:dyDescent="0.2">
      <c r="A32" s="72">
        <v>10</v>
      </c>
      <c r="B32" s="68" t="s">
        <v>189</v>
      </c>
      <c r="C32" s="66"/>
      <c r="D32" s="65"/>
      <c r="E32" s="61" t="s">
        <v>34</v>
      </c>
      <c r="F32" s="60">
        <f t="shared" si="2"/>
        <v>0</v>
      </c>
      <c r="G32" s="67">
        <v>2220</v>
      </c>
      <c r="H32" s="66"/>
      <c r="I32" s="61" t="s">
        <v>187</v>
      </c>
      <c r="J32" s="65"/>
      <c r="K32" s="62"/>
    </row>
    <row r="33" spans="1:15" s="71" customFormat="1" ht="19.5" hidden="1" customHeight="1" x14ac:dyDescent="0.2">
      <c r="A33" s="72">
        <f>A32+1</f>
        <v>11</v>
      </c>
      <c r="B33" s="68" t="s">
        <v>188</v>
      </c>
      <c r="C33" s="66"/>
      <c r="D33" s="65"/>
      <c r="E33" s="61" t="s">
        <v>34</v>
      </c>
      <c r="F33" s="60">
        <f t="shared" si="2"/>
        <v>0</v>
      </c>
      <c r="G33" s="67">
        <v>2220</v>
      </c>
      <c r="H33" s="66"/>
      <c r="I33" s="61" t="s">
        <v>187</v>
      </c>
      <c r="J33" s="65"/>
      <c r="K33" s="62"/>
    </row>
    <row r="34" spans="1:15" s="71" customFormat="1" ht="19.5" hidden="1" customHeight="1" x14ac:dyDescent="0.2">
      <c r="A34" s="72">
        <f>A33+1</f>
        <v>12</v>
      </c>
      <c r="B34" s="68" t="s">
        <v>186</v>
      </c>
      <c r="C34" s="66"/>
      <c r="D34" s="65"/>
      <c r="E34" s="61" t="s">
        <v>185</v>
      </c>
      <c r="F34" s="60">
        <f t="shared" si="2"/>
        <v>0</v>
      </c>
      <c r="G34" s="67">
        <v>2210</v>
      </c>
      <c r="H34" s="66"/>
      <c r="I34" s="61" t="s">
        <v>184</v>
      </c>
      <c r="J34" s="65"/>
      <c r="K34" s="62"/>
    </row>
    <row r="35" spans="1:15" s="71" customFormat="1" ht="19.5" hidden="1" customHeight="1" x14ac:dyDescent="0.2">
      <c r="A35" s="72">
        <v>11</v>
      </c>
      <c r="B35" s="68" t="s">
        <v>183</v>
      </c>
      <c r="C35" s="66"/>
      <c r="D35" s="65"/>
      <c r="E35" s="61" t="s">
        <v>181</v>
      </c>
      <c r="F35" s="60">
        <f t="shared" si="2"/>
        <v>0</v>
      </c>
      <c r="G35" s="67">
        <v>2210</v>
      </c>
      <c r="H35" s="66"/>
      <c r="I35" s="61" t="s">
        <v>181</v>
      </c>
      <c r="J35" s="65"/>
      <c r="K35" s="62"/>
    </row>
    <row r="36" spans="1:15" s="71" customFormat="1" ht="19.5" hidden="1" customHeight="1" x14ac:dyDescent="0.2">
      <c r="A36" s="72">
        <f>A35+1</f>
        <v>12</v>
      </c>
      <c r="B36" s="68" t="s">
        <v>182</v>
      </c>
      <c r="C36" s="66"/>
      <c r="D36" s="65"/>
      <c r="E36" s="61" t="s">
        <v>181</v>
      </c>
      <c r="F36" s="60">
        <f t="shared" si="2"/>
        <v>0</v>
      </c>
      <c r="G36" s="67">
        <v>2210</v>
      </c>
      <c r="H36" s="66"/>
      <c r="I36" s="61" t="s">
        <v>181</v>
      </c>
      <c r="J36" s="65"/>
      <c r="K36" s="62"/>
    </row>
    <row r="37" spans="1:15" s="71" customFormat="1" ht="19.5" hidden="1" customHeight="1" x14ac:dyDescent="0.2">
      <c r="A37" s="72">
        <f>A36+1</f>
        <v>13</v>
      </c>
      <c r="B37" s="68" t="s">
        <v>50</v>
      </c>
      <c r="C37" s="66"/>
      <c r="D37" s="65"/>
      <c r="E37" s="61" t="s">
        <v>180</v>
      </c>
      <c r="F37" s="60">
        <f t="shared" si="2"/>
        <v>0</v>
      </c>
      <c r="G37" s="67">
        <v>2210</v>
      </c>
      <c r="H37" s="66"/>
      <c r="I37" s="61" t="str">
        <f>E37</f>
        <v>термометрир</v>
      </c>
      <c r="J37" s="65"/>
      <c r="K37" s="62"/>
      <c r="O37" s="75"/>
    </row>
    <row r="38" spans="1:15" s="71" customFormat="1" ht="19.5" hidden="1" customHeight="1" x14ac:dyDescent="0.2">
      <c r="A38" s="72">
        <v>12</v>
      </c>
      <c r="B38" s="68" t="s">
        <v>179</v>
      </c>
      <c r="C38" s="66"/>
      <c r="D38" s="65"/>
      <c r="E38" s="61" t="s">
        <v>178</v>
      </c>
      <c r="F38" s="60">
        <f t="shared" si="2"/>
        <v>0</v>
      </c>
      <c r="G38" s="67">
        <v>2240</v>
      </c>
      <c r="H38" s="66"/>
      <c r="I38" s="61" t="str">
        <f>E38</f>
        <v>проект тарифів</v>
      </c>
      <c r="J38" s="65"/>
      <c r="K38" s="62"/>
    </row>
    <row r="39" spans="1:15" s="71" customFormat="1" ht="19.5" hidden="1" customHeight="1" x14ac:dyDescent="0.2">
      <c r="A39" s="72">
        <f>A38+1</f>
        <v>13</v>
      </c>
      <c r="B39" s="68" t="s">
        <v>177</v>
      </c>
      <c r="C39" s="66"/>
      <c r="D39" s="65"/>
      <c r="E39" s="61" t="s">
        <v>176</v>
      </c>
      <c r="F39" s="60">
        <f t="shared" si="2"/>
        <v>0</v>
      </c>
      <c r="G39" s="67">
        <v>2240</v>
      </c>
      <c r="H39" s="66"/>
      <c r="I39" s="61" t="str">
        <f>E39</f>
        <v>послуги з супровд. Програм.</v>
      </c>
      <c r="J39" s="65"/>
      <c r="K39" s="62"/>
    </row>
    <row r="40" spans="1:15" s="71" customFormat="1" ht="19.5" hidden="1" customHeight="1" x14ac:dyDescent="0.2">
      <c r="A40" s="72">
        <f>A39+1</f>
        <v>14</v>
      </c>
      <c r="B40" s="68" t="s">
        <v>175</v>
      </c>
      <c r="C40" s="66"/>
      <c r="D40" s="65"/>
      <c r="E40" s="61" t="s">
        <v>174</v>
      </c>
      <c r="F40" s="60">
        <f t="shared" si="2"/>
        <v>0</v>
      </c>
      <c r="G40" s="67">
        <v>2210</v>
      </c>
      <c r="H40" s="66"/>
      <c r="I40" s="61" t="s">
        <v>173</v>
      </c>
      <c r="J40" s="65"/>
      <c r="K40" s="62"/>
    </row>
    <row r="41" spans="1:15" s="71" customFormat="1" ht="19.5" hidden="1" customHeight="1" x14ac:dyDescent="0.2">
      <c r="A41" s="72">
        <v>13</v>
      </c>
      <c r="B41" s="68" t="s">
        <v>172</v>
      </c>
      <c r="C41" s="66"/>
      <c r="D41" s="65"/>
      <c r="E41" s="61" t="s">
        <v>171</v>
      </c>
      <c r="F41" s="60">
        <f t="shared" si="2"/>
        <v>0</v>
      </c>
      <c r="G41" s="67">
        <v>2210</v>
      </c>
      <c r="H41" s="66"/>
      <c r="I41" s="61" t="str">
        <f>E41</f>
        <v>Замки, ключі, петлі</v>
      </c>
      <c r="J41" s="65"/>
      <c r="K41" s="62"/>
    </row>
    <row r="42" spans="1:15" s="71" customFormat="1" ht="19.5" hidden="1" customHeight="1" x14ac:dyDescent="0.2">
      <c r="A42" s="72">
        <f>A41+1</f>
        <v>14</v>
      </c>
      <c r="B42" s="68" t="s">
        <v>170</v>
      </c>
      <c r="C42" s="66"/>
      <c r="D42" s="65"/>
      <c r="E42" s="61" t="s">
        <v>169</v>
      </c>
      <c r="F42" s="60">
        <f t="shared" si="2"/>
        <v>0</v>
      </c>
      <c r="G42" s="67">
        <v>2240</v>
      </c>
      <c r="H42" s="66"/>
      <c r="I42" s="61" t="str">
        <f>E42</f>
        <v>діагностика устаткув.</v>
      </c>
      <c r="J42" s="65"/>
      <c r="K42" s="62"/>
    </row>
    <row r="43" spans="1:15" s="71" customFormat="1" ht="19.5" hidden="1" customHeight="1" x14ac:dyDescent="0.2">
      <c r="A43" s="72">
        <f>A42+1</f>
        <v>15</v>
      </c>
      <c r="B43" s="74" t="s">
        <v>168</v>
      </c>
      <c r="C43" s="66"/>
      <c r="D43" s="65"/>
      <c r="E43" s="61" t="s">
        <v>167</v>
      </c>
      <c r="F43" s="60">
        <f t="shared" si="2"/>
        <v>0</v>
      </c>
      <c r="G43" s="67">
        <v>2210</v>
      </c>
      <c r="H43" s="66"/>
      <c r="I43" s="61" t="str">
        <f>E43</f>
        <v>Аплікатор</v>
      </c>
      <c r="J43" s="65"/>
      <c r="K43" s="62"/>
    </row>
    <row r="44" spans="1:15" s="71" customFormat="1" ht="19.5" hidden="1" customHeight="1" x14ac:dyDescent="0.2">
      <c r="A44" s="72">
        <v>14</v>
      </c>
      <c r="B44" s="74" t="s">
        <v>166</v>
      </c>
      <c r="C44" s="66"/>
      <c r="D44" s="65"/>
      <c r="E44" s="61" t="s">
        <v>165</v>
      </c>
      <c r="F44" s="60">
        <f t="shared" si="2"/>
        <v>0</v>
      </c>
      <c r="G44" s="67">
        <v>2210</v>
      </c>
      <c r="H44" s="66"/>
      <c r="I44" s="61" t="s">
        <v>164</v>
      </c>
      <c r="J44" s="65"/>
      <c r="K44" s="62"/>
    </row>
    <row r="45" spans="1:15" s="71" customFormat="1" ht="19.5" hidden="1" customHeight="1" x14ac:dyDescent="0.2">
      <c r="A45" s="72">
        <f>A44+1</f>
        <v>15</v>
      </c>
      <c r="B45" s="74" t="s">
        <v>163</v>
      </c>
      <c r="C45" s="66"/>
      <c r="D45" s="65"/>
      <c r="E45" s="61" t="s">
        <v>162</v>
      </c>
      <c r="F45" s="60">
        <f t="shared" si="2"/>
        <v>0</v>
      </c>
      <c r="G45" s="67">
        <v>2210</v>
      </c>
      <c r="H45" s="66"/>
      <c r="I45" s="61" t="s">
        <v>161</v>
      </c>
      <c r="J45" s="65"/>
      <c r="K45" s="62"/>
    </row>
    <row r="46" spans="1:15" s="71" customFormat="1" ht="19.5" hidden="1" customHeight="1" x14ac:dyDescent="0.2">
      <c r="A46" s="72">
        <f>A45+1</f>
        <v>16</v>
      </c>
      <c r="B46" s="68" t="s">
        <v>160</v>
      </c>
      <c r="C46" s="66"/>
      <c r="D46" s="65"/>
      <c r="E46" s="61" t="s">
        <v>159</v>
      </c>
      <c r="F46" s="60">
        <f t="shared" si="2"/>
        <v>0</v>
      </c>
      <c r="G46" s="67">
        <v>2240</v>
      </c>
      <c r="H46" s="66"/>
      <c r="I46" s="61" t="str">
        <f>E46</f>
        <v>Послуги з обробки</v>
      </c>
      <c r="J46" s="65"/>
      <c r="K46" s="62"/>
    </row>
    <row r="47" spans="1:15" s="71" customFormat="1" ht="19.5" hidden="1" customHeight="1" x14ac:dyDescent="0.2">
      <c r="A47" s="72">
        <v>15</v>
      </c>
      <c r="B47" s="68" t="s">
        <v>158</v>
      </c>
      <c r="C47" s="66"/>
      <c r="D47" s="65"/>
      <c r="E47" s="61" t="s">
        <v>157</v>
      </c>
      <c r="F47" s="60">
        <f t="shared" si="2"/>
        <v>0</v>
      </c>
      <c r="G47" s="67">
        <v>2230</v>
      </c>
      <c r="H47" s="66"/>
      <c r="I47" s="61" t="str">
        <f>E47</f>
        <v>овочі</v>
      </c>
      <c r="J47" s="65"/>
      <c r="K47" s="62"/>
    </row>
    <row r="48" spans="1:15" s="71" customFormat="1" ht="19.5" hidden="1" customHeight="1" x14ac:dyDescent="0.2">
      <c r="A48" s="72">
        <f>A47+1</f>
        <v>16</v>
      </c>
      <c r="B48" s="68" t="s">
        <v>50</v>
      </c>
      <c r="C48" s="66"/>
      <c r="D48" s="65"/>
      <c r="E48" s="61" t="s">
        <v>156</v>
      </c>
      <c r="F48" s="60">
        <f t="shared" si="2"/>
        <v>0</v>
      </c>
      <c r="G48" s="67">
        <v>2210</v>
      </c>
      <c r="H48" s="66"/>
      <c r="I48" s="73" t="str">
        <f>E48</f>
        <v>меблі</v>
      </c>
      <c r="J48" s="65"/>
      <c r="K48" s="62"/>
    </row>
    <row r="49" spans="1:11" s="71" customFormat="1" ht="19.5" hidden="1" customHeight="1" x14ac:dyDescent="0.2">
      <c r="A49" s="72">
        <f>A48+1</f>
        <v>17</v>
      </c>
      <c r="B49" s="68" t="s">
        <v>155</v>
      </c>
      <c r="C49" s="66"/>
      <c r="D49" s="65"/>
      <c r="E49" s="61" t="s">
        <v>154</v>
      </c>
      <c r="F49" s="60">
        <f t="shared" si="2"/>
        <v>0</v>
      </c>
      <c r="G49" s="67">
        <v>2210</v>
      </c>
      <c r="H49" s="66"/>
      <c r="I49" s="61" t="s">
        <v>154</v>
      </c>
      <c r="J49" s="65"/>
      <c r="K49" s="62"/>
    </row>
    <row r="50" spans="1:11" s="71" customFormat="1" ht="19.5" hidden="1" customHeight="1" x14ac:dyDescent="0.2">
      <c r="A50" s="72">
        <v>16</v>
      </c>
      <c r="B50" s="68" t="s">
        <v>153</v>
      </c>
      <c r="C50" s="66"/>
      <c r="D50" s="65"/>
      <c r="E50" s="61" t="s">
        <v>124</v>
      </c>
      <c r="F50" s="60">
        <f t="shared" si="2"/>
        <v>0</v>
      </c>
      <c r="G50" s="67">
        <v>2282</v>
      </c>
      <c r="H50" s="66"/>
      <c r="I50" s="61" t="s">
        <v>124</v>
      </c>
      <c r="J50" s="65"/>
      <c r="K50" s="62"/>
    </row>
    <row r="51" spans="1:11" s="71" customFormat="1" ht="19.5" hidden="1" customHeight="1" x14ac:dyDescent="0.2">
      <c r="A51" s="72">
        <f>A50+1</f>
        <v>17</v>
      </c>
      <c r="B51" s="68" t="s">
        <v>152</v>
      </c>
      <c r="C51" s="66"/>
      <c r="D51" s="65"/>
      <c r="E51" s="61" t="s">
        <v>151</v>
      </c>
      <c r="F51" s="60">
        <f t="shared" si="2"/>
        <v>0</v>
      </c>
      <c r="G51" s="67">
        <v>2240</v>
      </c>
      <c r="H51" s="66"/>
      <c r="I51" s="61" t="s">
        <v>151</v>
      </c>
      <c r="J51" s="65"/>
      <c r="K51" s="62"/>
    </row>
    <row r="52" spans="1:11" s="71" customFormat="1" ht="19.5" hidden="1" customHeight="1" x14ac:dyDescent="0.2">
      <c r="A52" s="72">
        <f>A51+1</f>
        <v>18</v>
      </c>
      <c r="B52" s="68" t="s">
        <v>107</v>
      </c>
      <c r="C52" s="66"/>
      <c r="D52" s="65"/>
      <c r="E52" s="61" t="s">
        <v>150</v>
      </c>
      <c r="F52" s="60">
        <f t="shared" si="2"/>
        <v>0</v>
      </c>
      <c r="G52" s="67">
        <v>2240</v>
      </c>
      <c r="H52" s="66"/>
      <c r="I52" s="61" t="s">
        <v>149</v>
      </c>
      <c r="J52" s="65"/>
      <c r="K52" s="62"/>
    </row>
    <row r="53" spans="1:11" s="71" customFormat="1" ht="19.5" hidden="1" customHeight="1" x14ac:dyDescent="0.2">
      <c r="A53" s="72">
        <v>17</v>
      </c>
      <c r="B53" s="68" t="s">
        <v>148</v>
      </c>
      <c r="C53" s="66"/>
      <c r="D53" s="65"/>
      <c r="E53" s="61" t="s">
        <v>147</v>
      </c>
      <c r="F53" s="60">
        <f t="shared" si="2"/>
        <v>0</v>
      </c>
      <c r="G53" s="67">
        <v>2240</v>
      </c>
      <c r="H53" s="66"/>
      <c r="I53" s="61" t="s">
        <v>147</v>
      </c>
      <c r="J53" s="65"/>
      <c r="K53" s="62"/>
    </row>
    <row r="54" spans="1:11" s="71" customFormat="1" ht="19.5" hidden="1" customHeight="1" x14ac:dyDescent="0.2">
      <c r="A54" s="72">
        <f>A53+1</f>
        <v>18</v>
      </c>
      <c r="B54" s="68" t="s">
        <v>146</v>
      </c>
      <c r="C54" s="66"/>
      <c r="D54" s="65"/>
      <c r="E54" s="61" t="s">
        <v>145</v>
      </c>
      <c r="F54" s="60">
        <f t="shared" si="2"/>
        <v>0</v>
      </c>
      <c r="G54" s="67">
        <v>2240</v>
      </c>
      <c r="H54" s="66"/>
      <c r="I54" s="61" t="s">
        <v>145</v>
      </c>
      <c r="J54" s="65"/>
      <c r="K54" s="62"/>
    </row>
    <row r="55" spans="1:11" s="71" customFormat="1" ht="19.5" hidden="1" customHeight="1" x14ac:dyDescent="0.2">
      <c r="A55" s="72">
        <f>A54+1</f>
        <v>19</v>
      </c>
      <c r="B55" s="68" t="s">
        <v>144</v>
      </c>
      <c r="C55" s="66"/>
      <c r="D55" s="65"/>
      <c r="E55" s="61" t="s">
        <v>143</v>
      </c>
      <c r="F55" s="60">
        <f t="shared" ref="F55:F79" si="3">SUM(C55,D55)</f>
        <v>0</v>
      </c>
      <c r="G55" s="67">
        <v>3110</v>
      </c>
      <c r="H55" s="66"/>
      <c r="I55" s="61" t="s">
        <v>142</v>
      </c>
      <c r="J55" s="65"/>
      <c r="K55" s="62"/>
    </row>
    <row r="56" spans="1:11" s="71" customFormat="1" ht="19.5" hidden="1" customHeight="1" x14ac:dyDescent="0.2">
      <c r="A56" s="72">
        <v>18</v>
      </c>
      <c r="B56" s="68" t="s">
        <v>141</v>
      </c>
      <c r="C56" s="66"/>
      <c r="D56" s="65"/>
      <c r="E56" s="61" t="s">
        <v>140</v>
      </c>
      <c r="F56" s="60">
        <f t="shared" si="3"/>
        <v>0</v>
      </c>
      <c r="G56" s="67">
        <v>2240</v>
      </c>
      <c r="H56" s="66"/>
      <c r="I56" s="61" t="s">
        <v>140</v>
      </c>
      <c r="J56" s="65"/>
      <c r="K56" s="62"/>
    </row>
    <row r="57" spans="1:11" s="71" customFormat="1" ht="19.5" hidden="1" customHeight="1" x14ac:dyDescent="0.2">
      <c r="A57" s="72">
        <f>A56+1</f>
        <v>19</v>
      </c>
      <c r="B57" s="68" t="s">
        <v>139</v>
      </c>
      <c r="C57" s="66"/>
      <c r="D57" s="65"/>
      <c r="E57" s="61" t="s">
        <v>138</v>
      </c>
      <c r="F57" s="60">
        <f t="shared" si="3"/>
        <v>0</v>
      </c>
      <c r="G57" s="67"/>
      <c r="H57" s="66"/>
      <c r="I57" s="61" t="s">
        <v>138</v>
      </c>
      <c r="J57" s="65"/>
      <c r="K57" s="62"/>
    </row>
    <row r="58" spans="1:11" s="71" customFormat="1" ht="19.5" hidden="1" customHeight="1" x14ac:dyDescent="0.2">
      <c r="A58" s="72">
        <f>A57+1</f>
        <v>20</v>
      </c>
      <c r="B58" s="68" t="s">
        <v>137</v>
      </c>
      <c r="C58" s="66"/>
      <c r="D58" s="65"/>
      <c r="E58" s="61" t="s">
        <v>128</v>
      </c>
      <c r="F58" s="60">
        <f t="shared" si="3"/>
        <v>0</v>
      </c>
      <c r="G58" s="67">
        <v>2240</v>
      </c>
      <c r="H58" s="66"/>
      <c r="I58" s="61" t="str">
        <f>E58</f>
        <v>проф.огляд</v>
      </c>
      <c r="J58" s="65"/>
      <c r="K58" s="62"/>
    </row>
    <row r="59" spans="1:11" s="71" customFormat="1" ht="19.5" hidden="1" customHeight="1" x14ac:dyDescent="0.2">
      <c r="A59" s="72">
        <v>19</v>
      </c>
      <c r="B59" s="68" t="s">
        <v>136</v>
      </c>
      <c r="C59" s="66"/>
      <c r="D59" s="65"/>
      <c r="E59" s="61" t="s">
        <v>94</v>
      </c>
      <c r="F59" s="60">
        <f t="shared" si="3"/>
        <v>0</v>
      </c>
      <c r="G59" s="67">
        <v>2210</v>
      </c>
      <c r="H59" s="66"/>
      <c r="I59" s="61" t="str">
        <f>E59</f>
        <v>пральна машина</v>
      </c>
      <c r="J59" s="65"/>
      <c r="K59" s="62"/>
    </row>
    <row r="60" spans="1:11" s="71" customFormat="1" ht="19.5" hidden="1" customHeight="1" x14ac:dyDescent="0.2">
      <c r="A60" s="72">
        <f>A59+1</f>
        <v>20</v>
      </c>
      <c r="B60" s="68" t="s">
        <v>135</v>
      </c>
      <c r="C60" s="66"/>
      <c r="D60" s="65"/>
      <c r="E60" s="61" t="s">
        <v>134</v>
      </c>
      <c r="F60" s="60">
        <f t="shared" si="3"/>
        <v>0</v>
      </c>
      <c r="G60" s="67">
        <v>2240</v>
      </c>
      <c r="H60" s="66"/>
      <c r="I60" s="61" t="s">
        <v>134</v>
      </c>
      <c r="J60" s="65"/>
      <c r="K60" s="62"/>
    </row>
    <row r="61" spans="1:11" s="71" customFormat="1" ht="19.5" hidden="1" customHeight="1" x14ac:dyDescent="0.2">
      <c r="A61" s="72">
        <f>A60+1</f>
        <v>21</v>
      </c>
      <c r="B61" s="68" t="s">
        <v>133</v>
      </c>
      <c r="C61" s="66"/>
      <c r="D61" s="65"/>
      <c r="E61" s="61" t="s">
        <v>132</v>
      </c>
      <c r="F61" s="60">
        <f t="shared" si="3"/>
        <v>0</v>
      </c>
      <c r="G61" s="67">
        <v>2240</v>
      </c>
      <c r="H61" s="66"/>
      <c r="I61" s="61" t="s">
        <v>132</v>
      </c>
      <c r="J61" s="65"/>
      <c r="K61" s="62"/>
    </row>
    <row r="62" spans="1:11" s="71" customFormat="1" ht="19.5" hidden="1" customHeight="1" x14ac:dyDescent="0.2">
      <c r="A62" s="72">
        <v>20</v>
      </c>
      <c r="B62" s="68" t="s">
        <v>131</v>
      </c>
      <c r="C62" s="66"/>
      <c r="D62" s="65"/>
      <c r="E62" s="61" t="s">
        <v>130</v>
      </c>
      <c r="F62" s="60">
        <f t="shared" si="3"/>
        <v>0</v>
      </c>
      <c r="G62" s="67">
        <v>2240</v>
      </c>
      <c r="H62" s="66"/>
      <c r="I62" s="61" t="s">
        <v>130</v>
      </c>
      <c r="J62" s="65"/>
      <c r="K62" s="62"/>
    </row>
    <row r="63" spans="1:11" s="71" customFormat="1" ht="19.5" hidden="1" customHeight="1" x14ac:dyDescent="0.2">
      <c r="A63" s="72">
        <f>A62+1</f>
        <v>21</v>
      </c>
      <c r="B63" s="68" t="s">
        <v>129</v>
      </c>
      <c r="C63" s="66"/>
      <c r="D63" s="65"/>
      <c r="E63" s="61" t="s">
        <v>128</v>
      </c>
      <c r="F63" s="60">
        <f t="shared" si="3"/>
        <v>0</v>
      </c>
      <c r="G63" s="67">
        <v>2240</v>
      </c>
      <c r="H63" s="66"/>
      <c r="I63" s="61" t="s">
        <v>128</v>
      </c>
      <c r="J63" s="65"/>
      <c r="K63" s="62"/>
    </row>
    <row r="64" spans="1:11" s="71" customFormat="1" ht="19.5" hidden="1" customHeight="1" x14ac:dyDescent="0.2">
      <c r="A64" s="72">
        <f>A63+1</f>
        <v>22</v>
      </c>
      <c r="B64" s="68" t="s">
        <v>127</v>
      </c>
      <c r="C64" s="66"/>
      <c r="D64" s="65"/>
      <c r="E64" s="61" t="s">
        <v>126</v>
      </c>
      <c r="F64" s="60">
        <f t="shared" si="3"/>
        <v>0</v>
      </c>
      <c r="G64" s="67">
        <v>2240</v>
      </c>
      <c r="H64" s="66"/>
      <c r="I64" s="61" t="s">
        <v>126</v>
      </c>
      <c r="J64" s="65"/>
      <c r="K64" s="62"/>
    </row>
    <row r="65" spans="1:11" s="71" customFormat="1" ht="19.5" hidden="1" customHeight="1" x14ac:dyDescent="0.2">
      <c r="A65" s="72">
        <v>21</v>
      </c>
      <c r="B65" s="68" t="s">
        <v>125</v>
      </c>
      <c r="C65" s="66"/>
      <c r="D65" s="65"/>
      <c r="E65" s="61" t="s">
        <v>124</v>
      </c>
      <c r="F65" s="60">
        <f t="shared" si="3"/>
        <v>0</v>
      </c>
      <c r="G65" s="67">
        <v>2282</v>
      </c>
      <c r="H65" s="66"/>
      <c r="I65" s="61" t="s">
        <v>124</v>
      </c>
      <c r="J65" s="65"/>
      <c r="K65" s="62"/>
    </row>
    <row r="66" spans="1:11" s="71" customFormat="1" ht="19.5" hidden="1" customHeight="1" x14ac:dyDescent="0.2">
      <c r="A66" s="72">
        <f>A65+1</f>
        <v>22</v>
      </c>
      <c r="B66" s="68" t="s">
        <v>123</v>
      </c>
      <c r="C66" s="66"/>
      <c r="D66" s="65"/>
      <c r="E66" s="61" t="s">
        <v>122</v>
      </c>
      <c r="F66" s="60">
        <f t="shared" si="3"/>
        <v>0</v>
      </c>
      <c r="G66" s="67">
        <v>2240</v>
      </c>
      <c r="H66" s="66"/>
      <c r="I66" s="61" t="s">
        <v>122</v>
      </c>
      <c r="J66" s="65"/>
      <c r="K66" s="62"/>
    </row>
    <row r="67" spans="1:11" s="71" customFormat="1" ht="19.5" hidden="1" customHeight="1" x14ac:dyDescent="0.2">
      <c r="A67" s="72">
        <f>A66+1</f>
        <v>23</v>
      </c>
      <c r="B67" s="68" t="s">
        <v>121</v>
      </c>
      <c r="C67" s="66"/>
      <c r="D67" s="65"/>
      <c r="E67" s="61" t="s">
        <v>120</v>
      </c>
      <c r="F67" s="60">
        <f t="shared" si="3"/>
        <v>0</v>
      </c>
      <c r="G67" s="67">
        <v>2210</v>
      </c>
      <c r="H67" s="66"/>
      <c r="I67" s="61" t="s">
        <v>120</v>
      </c>
      <c r="J67" s="65"/>
      <c r="K67" s="62"/>
    </row>
    <row r="68" spans="1:11" s="71" customFormat="1" ht="19.5" hidden="1" customHeight="1" x14ac:dyDescent="0.2">
      <c r="A68" s="72">
        <v>22</v>
      </c>
      <c r="B68" s="68" t="s">
        <v>119</v>
      </c>
      <c r="C68" s="66"/>
      <c r="D68" s="65"/>
      <c r="E68" s="61" t="s">
        <v>118</v>
      </c>
      <c r="F68" s="60">
        <f t="shared" si="3"/>
        <v>0</v>
      </c>
      <c r="G68" s="67">
        <v>2800</v>
      </c>
      <c r="H68" s="66"/>
      <c r="I68" s="61" t="s">
        <v>118</v>
      </c>
      <c r="J68" s="65"/>
      <c r="K68" s="62"/>
    </row>
    <row r="69" spans="1:11" s="71" customFormat="1" ht="19.5" hidden="1" customHeight="1" x14ac:dyDescent="0.2">
      <c r="A69" s="72">
        <f>A68+1</f>
        <v>23</v>
      </c>
      <c r="B69" s="68" t="s">
        <v>117</v>
      </c>
      <c r="C69" s="66"/>
      <c r="D69" s="65"/>
      <c r="E69" s="61" t="s">
        <v>106</v>
      </c>
      <c r="F69" s="60">
        <f t="shared" si="3"/>
        <v>0</v>
      </c>
      <c r="G69" s="67">
        <v>2240</v>
      </c>
      <c r="H69" s="66"/>
      <c r="I69" s="61" t="str">
        <f t="shared" ref="I69:I96" si="4">E69</f>
        <v>Інфор.-консул. Послуги</v>
      </c>
      <c r="J69" s="65"/>
      <c r="K69" s="62"/>
    </row>
    <row r="70" spans="1:11" s="71" customFormat="1" ht="19.5" hidden="1" customHeight="1" x14ac:dyDescent="0.2">
      <c r="A70" s="72">
        <f>A69+1</f>
        <v>24</v>
      </c>
      <c r="B70" s="68" t="s">
        <v>116</v>
      </c>
      <c r="C70" s="66"/>
      <c r="D70" s="65"/>
      <c r="E70" s="61" t="s">
        <v>115</v>
      </c>
      <c r="F70" s="60">
        <f t="shared" si="3"/>
        <v>0</v>
      </c>
      <c r="G70" s="67">
        <v>2240</v>
      </c>
      <c r="H70" s="66"/>
      <c r="I70" s="61" t="str">
        <f t="shared" si="4"/>
        <v>Дезактивація білизни</v>
      </c>
      <c r="J70" s="65"/>
      <c r="K70" s="62"/>
    </row>
    <row r="71" spans="1:11" s="71" customFormat="1" ht="19.5" hidden="1" customHeight="1" x14ac:dyDescent="0.2">
      <c r="A71" s="72">
        <v>23</v>
      </c>
      <c r="B71" s="68" t="s">
        <v>114</v>
      </c>
      <c r="C71" s="66"/>
      <c r="D71" s="65"/>
      <c r="E71" s="61" t="s">
        <v>113</v>
      </c>
      <c r="F71" s="60">
        <f t="shared" si="3"/>
        <v>0</v>
      </c>
      <c r="G71" s="67">
        <v>2240</v>
      </c>
      <c r="H71" s="66"/>
      <c r="I71" s="61" t="str">
        <f t="shared" si="4"/>
        <v>Телекомун. Послуги</v>
      </c>
      <c r="J71" s="65"/>
      <c r="K71" s="62"/>
    </row>
    <row r="72" spans="1:11" s="71" customFormat="1" ht="19.5" hidden="1" customHeight="1" x14ac:dyDescent="0.2">
      <c r="A72" s="72">
        <f>A71+1</f>
        <v>24</v>
      </c>
      <c r="B72" s="68" t="s">
        <v>112</v>
      </c>
      <c r="C72" s="66"/>
      <c r="D72" s="65"/>
      <c r="E72" s="61" t="s">
        <v>111</v>
      </c>
      <c r="F72" s="60">
        <f t="shared" si="3"/>
        <v>0</v>
      </c>
      <c r="G72" s="67">
        <v>2210</v>
      </c>
      <c r="H72" s="66"/>
      <c r="I72" s="61" t="str">
        <f t="shared" si="4"/>
        <v>медбланки</v>
      </c>
      <c r="J72" s="65"/>
      <c r="K72" s="62"/>
    </row>
    <row r="73" spans="1:11" s="71" customFormat="1" ht="19.5" hidden="1" customHeight="1" x14ac:dyDescent="0.2">
      <c r="A73" s="72">
        <f>A72+1</f>
        <v>25</v>
      </c>
      <c r="B73" s="68" t="s">
        <v>110</v>
      </c>
      <c r="C73" s="66"/>
      <c r="D73" s="65"/>
      <c r="E73" s="61" t="s">
        <v>109</v>
      </c>
      <c r="F73" s="60">
        <f t="shared" si="3"/>
        <v>0</v>
      </c>
      <c r="G73" s="67">
        <v>2210</v>
      </c>
      <c r="H73" s="66"/>
      <c r="I73" s="61" t="str">
        <f t="shared" si="4"/>
        <v>періодичне видання</v>
      </c>
      <c r="J73" s="65"/>
      <c r="K73" s="62"/>
    </row>
    <row r="74" spans="1:11" s="71" customFormat="1" ht="19.5" hidden="1" customHeight="1" x14ac:dyDescent="0.2">
      <c r="A74" s="72">
        <v>24</v>
      </c>
      <c r="B74" s="68" t="s">
        <v>108</v>
      </c>
      <c r="C74" s="66"/>
      <c r="D74" s="65"/>
      <c r="E74" s="61" t="s">
        <v>106</v>
      </c>
      <c r="F74" s="60">
        <f t="shared" si="3"/>
        <v>0</v>
      </c>
      <c r="G74" s="67">
        <v>2240</v>
      </c>
      <c r="H74" s="66"/>
      <c r="I74" s="61" t="str">
        <f t="shared" si="4"/>
        <v>Інфор.-консул. Послуги</v>
      </c>
      <c r="J74" s="65"/>
      <c r="K74" s="62"/>
    </row>
    <row r="75" spans="1:11" s="71" customFormat="1" ht="19.5" hidden="1" customHeight="1" x14ac:dyDescent="0.2">
      <c r="A75" s="72">
        <f>A74+1</f>
        <v>25</v>
      </c>
      <c r="B75" s="68" t="s">
        <v>107</v>
      </c>
      <c r="C75" s="66"/>
      <c r="D75" s="65"/>
      <c r="E75" s="61" t="s">
        <v>106</v>
      </c>
      <c r="F75" s="60">
        <f t="shared" si="3"/>
        <v>0</v>
      </c>
      <c r="G75" s="67">
        <v>2240</v>
      </c>
      <c r="H75" s="66"/>
      <c r="I75" s="61" t="str">
        <f t="shared" si="4"/>
        <v>Інфор.-консул. Послуги</v>
      </c>
      <c r="J75" s="65"/>
      <c r="K75" s="62"/>
    </row>
    <row r="76" spans="1:11" s="71" customFormat="1" ht="19.5" hidden="1" customHeight="1" x14ac:dyDescent="0.2">
      <c r="A76" s="72">
        <f>A75+1</f>
        <v>26</v>
      </c>
      <c r="B76" s="68" t="s">
        <v>105</v>
      </c>
      <c r="C76" s="66"/>
      <c r="D76" s="65"/>
      <c r="E76" s="61" t="s">
        <v>104</v>
      </c>
      <c r="F76" s="60">
        <f t="shared" si="3"/>
        <v>0</v>
      </c>
      <c r="G76" s="67">
        <v>2800</v>
      </c>
      <c r="H76" s="66"/>
      <c r="I76" s="61" t="str">
        <f t="shared" si="4"/>
        <v>Держ.реестрація</v>
      </c>
      <c r="J76" s="65"/>
      <c r="K76" s="62"/>
    </row>
    <row r="77" spans="1:11" s="71" customFormat="1" ht="19.5" hidden="1" customHeight="1" x14ac:dyDescent="0.2">
      <c r="A77" s="72">
        <v>25</v>
      </c>
      <c r="B77" s="68" t="s">
        <v>103</v>
      </c>
      <c r="C77" s="66"/>
      <c r="D77" s="65"/>
      <c r="E77" s="61" t="s">
        <v>102</v>
      </c>
      <c r="F77" s="60">
        <f t="shared" si="3"/>
        <v>0</v>
      </c>
      <c r="G77" s="67">
        <v>2240</v>
      </c>
      <c r="H77" s="66"/>
      <c r="I77" s="61" t="str">
        <f t="shared" si="4"/>
        <v>Послуги охорони</v>
      </c>
      <c r="J77" s="65"/>
      <c r="K77" s="62"/>
    </row>
    <row r="78" spans="1:11" s="71" customFormat="1" ht="19.5" hidden="1" customHeight="1" x14ac:dyDescent="0.2">
      <c r="A78" s="72">
        <f>A77+1</f>
        <v>26</v>
      </c>
      <c r="B78" s="68" t="s">
        <v>101</v>
      </c>
      <c r="C78" s="66"/>
      <c r="D78" s="65"/>
      <c r="E78" s="61" t="s">
        <v>100</v>
      </c>
      <c r="F78" s="60">
        <f t="shared" si="3"/>
        <v>0</v>
      </c>
      <c r="G78" s="67">
        <v>2210</v>
      </c>
      <c r="H78" s="66"/>
      <c r="I78" s="61" t="str">
        <f t="shared" si="4"/>
        <v>електрот. Продукція</v>
      </c>
      <c r="J78" s="65"/>
      <c r="K78" s="62"/>
    </row>
    <row r="79" spans="1:11" s="71" customFormat="1" ht="19.5" hidden="1" customHeight="1" x14ac:dyDescent="0.2">
      <c r="A79" s="72">
        <f>A78+1</f>
        <v>27</v>
      </c>
      <c r="B79" s="68" t="s">
        <v>99</v>
      </c>
      <c r="C79" s="66"/>
      <c r="D79" s="65"/>
      <c r="E79" s="61" t="s">
        <v>98</v>
      </c>
      <c r="F79" s="60">
        <f t="shared" si="3"/>
        <v>0</v>
      </c>
      <c r="G79" s="67">
        <v>2240</v>
      </c>
      <c r="H79" s="66"/>
      <c r="I79" s="61" t="str">
        <f t="shared" si="4"/>
        <v>Консул. Послуги</v>
      </c>
      <c r="J79" s="65"/>
      <c r="K79" s="62"/>
    </row>
    <row r="80" spans="1:11" s="71" customFormat="1" ht="19.5" customHeight="1" x14ac:dyDescent="0.2">
      <c r="A80" s="72">
        <v>17</v>
      </c>
      <c r="B80" s="68" t="s">
        <v>72</v>
      </c>
      <c r="C80" s="66"/>
      <c r="D80" s="65">
        <v>266.7</v>
      </c>
      <c r="E80" s="61" t="s">
        <v>97</v>
      </c>
      <c r="F80" s="60">
        <v>266.7</v>
      </c>
      <c r="G80" s="67">
        <v>3110</v>
      </c>
      <c r="H80" s="66"/>
      <c r="I80" s="61" t="str">
        <f t="shared" si="4"/>
        <v>Кисневий концентратор</v>
      </c>
      <c r="J80" s="65">
        <v>266.7</v>
      </c>
      <c r="K80" s="62"/>
    </row>
    <row r="81" spans="1:11" s="71" customFormat="1" ht="18" customHeight="1" x14ac:dyDescent="0.2">
      <c r="A81" s="72">
        <f>A80+1</f>
        <v>18</v>
      </c>
      <c r="B81" s="68" t="s">
        <v>96</v>
      </c>
      <c r="C81" s="66"/>
      <c r="D81" s="65">
        <v>285</v>
      </c>
      <c r="E81" s="61" t="s">
        <v>95</v>
      </c>
      <c r="F81" s="60">
        <f>SUM(C81,D81)</f>
        <v>285</v>
      </c>
      <c r="G81" s="67">
        <v>3110</v>
      </c>
      <c r="H81" s="66"/>
      <c r="I81" s="61" t="str">
        <f t="shared" si="4"/>
        <v>Аналізатор гематологічний</v>
      </c>
      <c r="J81" s="65">
        <v>285</v>
      </c>
      <c r="K81" s="62"/>
    </row>
    <row r="82" spans="1:11" s="71" customFormat="1" ht="18" customHeight="1" x14ac:dyDescent="0.2">
      <c r="A82" s="72">
        <f>A81+1</f>
        <v>19</v>
      </c>
      <c r="B82" s="68" t="s">
        <v>50</v>
      </c>
      <c r="C82" s="66"/>
      <c r="D82" s="65">
        <v>5</v>
      </c>
      <c r="E82" s="61" t="s">
        <v>94</v>
      </c>
      <c r="F82" s="60">
        <v>5</v>
      </c>
      <c r="G82" s="67">
        <v>2210</v>
      </c>
      <c r="H82" s="66"/>
      <c r="I82" s="61" t="str">
        <f t="shared" si="4"/>
        <v>пральна машина</v>
      </c>
      <c r="J82" s="65">
        <v>5</v>
      </c>
      <c r="K82" s="62"/>
    </row>
    <row r="83" spans="1:11" s="71" customFormat="1" ht="21" customHeight="1" x14ac:dyDescent="0.2">
      <c r="A83" s="72">
        <v>20</v>
      </c>
      <c r="B83" s="68" t="s">
        <v>93</v>
      </c>
      <c r="C83" s="66"/>
      <c r="D83" s="65">
        <v>118.3</v>
      </c>
      <c r="E83" s="61" t="s">
        <v>92</v>
      </c>
      <c r="F83" s="60">
        <v>118.3</v>
      </c>
      <c r="G83" s="67">
        <v>3110</v>
      </c>
      <c r="H83" s="66"/>
      <c r="I83" s="61" t="str">
        <f t="shared" si="4"/>
        <v>Одноканальні генератори</v>
      </c>
      <c r="J83" s="65">
        <v>118.3</v>
      </c>
      <c r="K83" s="62"/>
    </row>
    <row r="84" spans="1:11" s="71" customFormat="1" ht="23.25" customHeight="1" x14ac:dyDescent="0.2">
      <c r="A84" s="72">
        <f>A83+1</f>
        <v>21</v>
      </c>
      <c r="B84" s="68" t="s">
        <v>91</v>
      </c>
      <c r="C84" s="66"/>
      <c r="D84" s="65">
        <v>384.7</v>
      </c>
      <c r="E84" s="61" t="s">
        <v>90</v>
      </c>
      <c r="F84" s="60">
        <v>384.7</v>
      </c>
      <c r="G84" s="67">
        <v>3110</v>
      </c>
      <c r="H84" s="66"/>
      <c r="I84" s="61" t="str">
        <f t="shared" si="4"/>
        <v>Генератор електрохірургічний</v>
      </c>
      <c r="J84" s="65">
        <v>384.7</v>
      </c>
      <c r="K84" s="62"/>
    </row>
    <row r="85" spans="1:11" s="71" customFormat="1" ht="18" customHeight="1" x14ac:dyDescent="0.2">
      <c r="A85" s="72">
        <f>A84+1</f>
        <v>22</v>
      </c>
      <c r="B85" s="68" t="s">
        <v>89</v>
      </c>
      <c r="C85" s="66"/>
      <c r="D85" s="65">
        <v>19.899999999999999</v>
      </c>
      <c r="E85" s="61" t="s">
        <v>34</v>
      </c>
      <c r="F85" s="60">
        <f>SUM(C85,D85)</f>
        <v>19.899999999999999</v>
      </c>
      <c r="G85" s="67">
        <v>2220</v>
      </c>
      <c r="H85" s="66"/>
      <c r="I85" s="61" t="str">
        <f t="shared" si="4"/>
        <v>медикаменти</v>
      </c>
      <c r="J85" s="65">
        <v>19.899999999999999</v>
      </c>
      <c r="K85" s="62"/>
    </row>
    <row r="86" spans="1:11" s="71" customFormat="1" ht="18" customHeight="1" x14ac:dyDescent="0.2">
      <c r="A86" s="72">
        <v>23</v>
      </c>
      <c r="B86" s="68" t="s">
        <v>88</v>
      </c>
      <c r="C86" s="66"/>
      <c r="D86" s="65">
        <v>13.9</v>
      </c>
      <c r="E86" s="61" t="s">
        <v>34</v>
      </c>
      <c r="F86" s="60">
        <f>SUM(C86,D86)</f>
        <v>13.9</v>
      </c>
      <c r="G86" s="67">
        <v>2220</v>
      </c>
      <c r="H86" s="66"/>
      <c r="I86" s="61" t="str">
        <f t="shared" si="4"/>
        <v>медикаменти</v>
      </c>
      <c r="J86" s="65">
        <v>13.9</v>
      </c>
      <c r="K86" s="62"/>
    </row>
    <row r="87" spans="1:11" s="71" customFormat="1" ht="18" customHeight="1" x14ac:dyDescent="0.2">
      <c r="A87" s="72">
        <f>A86+1</f>
        <v>24</v>
      </c>
      <c r="B87" s="68" t="s">
        <v>87</v>
      </c>
      <c r="C87" s="66"/>
      <c r="D87" s="65">
        <v>12.5</v>
      </c>
      <c r="E87" s="61" t="s">
        <v>83</v>
      </c>
      <c r="F87" s="60">
        <f>SUM(C87,D87)</f>
        <v>12.5</v>
      </c>
      <c r="G87" s="67">
        <v>2220</v>
      </c>
      <c r="H87" s="66"/>
      <c r="I87" s="61" t="str">
        <f t="shared" si="4"/>
        <v>Медикаменти</v>
      </c>
      <c r="J87" s="65">
        <v>12.5</v>
      </c>
      <c r="K87" s="62"/>
    </row>
    <row r="88" spans="1:11" s="71" customFormat="1" ht="18" customHeight="1" x14ac:dyDescent="0.2">
      <c r="A88" s="72">
        <f>A87+1</f>
        <v>25</v>
      </c>
      <c r="B88" s="68" t="s">
        <v>86</v>
      </c>
      <c r="C88" s="66"/>
      <c r="D88" s="65">
        <v>6.2</v>
      </c>
      <c r="E88" s="61" t="s">
        <v>85</v>
      </c>
      <c r="F88" s="60">
        <v>6.2</v>
      </c>
      <c r="G88" s="67">
        <v>2220</v>
      </c>
      <c r="H88" s="66"/>
      <c r="I88" s="61" t="str">
        <f t="shared" si="4"/>
        <v>Кисень</v>
      </c>
      <c r="J88" s="65">
        <v>6.2</v>
      </c>
      <c r="K88" s="62"/>
    </row>
    <row r="89" spans="1:11" s="71" customFormat="1" ht="18" customHeight="1" x14ac:dyDescent="0.2">
      <c r="A89" s="72">
        <v>26</v>
      </c>
      <c r="B89" s="68" t="s">
        <v>84</v>
      </c>
      <c r="C89" s="66"/>
      <c r="D89" s="65">
        <v>91.1</v>
      </c>
      <c r="E89" s="61" t="s">
        <v>83</v>
      </c>
      <c r="F89" s="60">
        <v>91.1</v>
      </c>
      <c r="G89" s="67">
        <v>2220</v>
      </c>
      <c r="H89" s="66"/>
      <c r="I89" s="61" t="str">
        <f t="shared" si="4"/>
        <v>Медикаменти</v>
      </c>
      <c r="J89" s="65">
        <v>91.1</v>
      </c>
      <c r="K89" s="62"/>
    </row>
    <row r="90" spans="1:11" s="71" customFormat="1" ht="18" customHeight="1" x14ac:dyDescent="0.2">
      <c r="A90" s="72">
        <f>A89+1</f>
        <v>27</v>
      </c>
      <c r="B90" s="68" t="s">
        <v>82</v>
      </c>
      <c r="C90" s="66"/>
      <c r="D90" s="65">
        <v>0.4</v>
      </c>
      <c r="E90" s="61" t="s">
        <v>81</v>
      </c>
      <c r="F90" s="60">
        <f t="shared" ref="F90:F96" si="5">SUM(C90,D90)</f>
        <v>0.4</v>
      </c>
      <c r="G90" s="67">
        <v>2230</v>
      </c>
      <c r="H90" s="66"/>
      <c r="I90" s="61" t="str">
        <f t="shared" si="4"/>
        <v>продукти харчування</v>
      </c>
      <c r="J90" s="65">
        <v>0.4</v>
      </c>
      <c r="K90" s="62"/>
    </row>
    <row r="91" spans="1:11" s="71" customFormat="1" ht="18" customHeight="1" x14ac:dyDescent="0.2">
      <c r="A91" s="72">
        <f>A90+1</f>
        <v>28</v>
      </c>
      <c r="B91" s="68" t="s">
        <v>80</v>
      </c>
      <c r="C91" s="66"/>
      <c r="D91" s="65">
        <v>7.7</v>
      </c>
      <c r="E91" s="61" t="s">
        <v>79</v>
      </c>
      <c r="F91" s="60">
        <f t="shared" si="5"/>
        <v>7.7</v>
      </c>
      <c r="G91" s="67">
        <v>2210</v>
      </c>
      <c r="H91" s="66"/>
      <c r="I91" s="61" t="str">
        <f t="shared" si="4"/>
        <v>матрас, тонометри</v>
      </c>
      <c r="J91" s="65">
        <v>7.7</v>
      </c>
      <c r="K91" s="62"/>
    </row>
    <row r="92" spans="1:11" s="71" customFormat="1" ht="18" customHeight="1" x14ac:dyDescent="0.2">
      <c r="A92" s="72">
        <v>29</v>
      </c>
      <c r="B92" s="68" t="s">
        <v>78</v>
      </c>
      <c r="C92" s="66"/>
      <c r="D92" s="65">
        <f>37.6+26.6</f>
        <v>64.2</v>
      </c>
      <c r="E92" s="61" t="s">
        <v>77</v>
      </c>
      <c r="F92" s="60">
        <f t="shared" si="5"/>
        <v>64.2</v>
      </c>
      <c r="G92" s="67">
        <v>2210</v>
      </c>
      <c r="H92" s="66"/>
      <c r="I92" s="61" t="str">
        <f t="shared" si="4"/>
        <v>Столи, шафи, кушетки,фурнітура</v>
      </c>
      <c r="J92" s="65">
        <f>37.6+26.6</f>
        <v>64.2</v>
      </c>
      <c r="K92" s="62"/>
    </row>
    <row r="93" spans="1:11" s="71" customFormat="1" ht="18" customHeight="1" x14ac:dyDescent="0.2">
      <c r="A93" s="72">
        <f>A92+1</f>
        <v>30</v>
      </c>
      <c r="B93" s="68" t="s">
        <v>76</v>
      </c>
      <c r="C93" s="66"/>
      <c r="D93" s="65">
        <v>40.1</v>
      </c>
      <c r="E93" s="61" t="s">
        <v>75</v>
      </c>
      <c r="F93" s="60">
        <f t="shared" si="5"/>
        <v>40.1</v>
      </c>
      <c r="G93" s="67">
        <v>2210</v>
      </c>
      <c r="H93" s="66"/>
      <c r="I93" s="61" t="str">
        <f t="shared" si="4"/>
        <v>Інвалідні візки</v>
      </c>
      <c r="J93" s="65">
        <v>40.1</v>
      </c>
      <c r="K93" s="62"/>
    </row>
    <row r="94" spans="1:11" s="71" customFormat="1" ht="18" customHeight="1" x14ac:dyDescent="0.2">
      <c r="A94" s="72">
        <f>A93+1</f>
        <v>31</v>
      </c>
      <c r="B94" s="68" t="s">
        <v>74</v>
      </c>
      <c r="C94" s="66"/>
      <c r="D94" s="65">
        <f>5.6+1.6</f>
        <v>7.1999999999999993</v>
      </c>
      <c r="E94" s="61" t="s">
        <v>73</v>
      </c>
      <c r="F94" s="60">
        <f t="shared" si="5"/>
        <v>7.1999999999999993</v>
      </c>
      <c r="G94" s="67">
        <v>2210</v>
      </c>
      <c r="H94" s="66"/>
      <c r="I94" s="61" t="str">
        <f t="shared" si="4"/>
        <v>ліжкка медичні,ролятори</v>
      </c>
      <c r="J94" s="65">
        <f>5.6+1.6</f>
        <v>7.1999999999999993</v>
      </c>
      <c r="K94" s="62"/>
    </row>
    <row r="95" spans="1:11" ht="18" customHeight="1" x14ac:dyDescent="0.2">
      <c r="A95" s="22">
        <v>32</v>
      </c>
      <c r="B95" s="70" t="s">
        <v>72</v>
      </c>
      <c r="C95" s="66"/>
      <c r="D95" s="69">
        <v>1.9</v>
      </c>
      <c r="E95" s="61" t="s">
        <v>71</v>
      </c>
      <c r="F95" s="60">
        <f t="shared" si="5"/>
        <v>1.9</v>
      </c>
      <c r="G95" s="67">
        <v>2210</v>
      </c>
      <c r="H95" s="66"/>
      <c r="I95" s="61" t="str">
        <f t="shared" si="4"/>
        <v>стіл,тумба</v>
      </c>
      <c r="J95" s="65">
        <v>1.9</v>
      </c>
      <c r="K95" s="62"/>
    </row>
    <row r="96" spans="1:11" ht="18" customHeight="1" x14ac:dyDescent="0.2">
      <c r="A96" s="22">
        <f>A95+1</f>
        <v>33</v>
      </c>
      <c r="B96" s="68" t="s">
        <v>70</v>
      </c>
      <c r="C96" s="66"/>
      <c r="D96" s="65">
        <f>160+80</f>
        <v>240</v>
      </c>
      <c r="E96" s="61" t="s">
        <v>69</v>
      </c>
      <c r="F96" s="60">
        <f t="shared" si="5"/>
        <v>240</v>
      </c>
      <c r="G96" s="67">
        <v>2220</v>
      </c>
      <c r="H96" s="66"/>
      <c r="I96" s="61" t="str">
        <f t="shared" si="4"/>
        <v>медикамнти</v>
      </c>
      <c r="J96" s="65">
        <v>240</v>
      </c>
      <c r="K96" s="62"/>
    </row>
    <row r="97" spans="1:11" ht="18" customHeight="1" x14ac:dyDescent="0.2">
      <c r="A97" s="64"/>
      <c r="B97" s="63" t="s">
        <v>5</v>
      </c>
      <c r="C97" s="62">
        <f>SUM(C5:C96)</f>
        <v>11742.099999999997</v>
      </c>
      <c r="D97" s="62">
        <f>SUM(D5:D96)</f>
        <v>1631.5000000000002</v>
      </c>
      <c r="E97" s="61"/>
      <c r="F97" s="62">
        <f>SUM(F5:F96)</f>
        <v>13373.599999999999</v>
      </c>
      <c r="G97" s="62"/>
      <c r="H97" s="62">
        <f>SUM(H5:H96)</f>
        <v>0</v>
      </c>
      <c r="I97" s="61"/>
      <c r="J97" s="60">
        <f>SUM(J5:J96)</f>
        <v>1631.5000000000002</v>
      </c>
      <c r="K97" s="60">
        <f>C97+D97-H97-J97</f>
        <v>11742.099999999997</v>
      </c>
    </row>
    <row r="98" spans="1:11" ht="13.5" x14ac:dyDescent="0.25">
      <c r="B98" s="56" t="s">
        <v>45</v>
      </c>
      <c r="F98" s="5"/>
      <c r="G98" s="196"/>
      <c r="H98" s="197"/>
      <c r="I98" s="53" t="s">
        <v>68</v>
      </c>
    </row>
    <row r="99" spans="1:11" x14ac:dyDescent="0.2">
      <c r="A99" s="57" t="s">
        <v>67</v>
      </c>
      <c r="B99" s="57"/>
      <c r="C99" s="57"/>
      <c r="D99" s="58"/>
      <c r="E99" s="59"/>
      <c r="F99" s="57"/>
      <c r="G99" s="57"/>
      <c r="H99" s="57"/>
      <c r="I99" s="59"/>
      <c r="J99" s="58"/>
      <c r="K99" s="57"/>
    </row>
    <row r="100" spans="1:11" ht="13.5" x14ac:dyDescent="0.25">
      <c r="B100" s="56" t="s">
        <v>2</v>
      </c>
      <c r="F100" s="5"/>
      <c r="G100" s="196"/>
      <c r="H100" s="197"/>
      <c r="I100" s="53" t="s">
        <v>66</v>
      </c>
    </row>
    <row r="101" spans="1:11" x14ac:dyDescent="0.2">
      <c r="F101" s="55" t="s">
        <v>0</v>
      </c>
      <c r="G101" s="54"/>
      <c r="H101" s="54"/>
    </row>
  </sheetData>
  <mergeCells count="10">
    <mergeCell ref="G98:H98"/>
    <mergeCell ref="G100:H100"/>
    <mergeCell ref="B1:J1"/>
    <mergeCell ref="A2:K2"/>
    <mergeCell ref="A3:A4"/>
    <mergeCell ref="B3:B4"/>
    <mergeCell ref="C3:E3"/>
    <mergeCell ref="F3:F4"/>
    <mergeCell ref="G3:J3"/>
    <mergeCell ref="K3:K4"/>
  </mergeCells>
  <pageMargins left="0" right="0" top="0" bottom="0" header="0.31496062992125984" footer="0.31496062992125984"/>
  <pageSetup paperSize="9" scale="98" fitToWidth="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view="pageBreakPreview" topLeftCell="B1" zoomScale="90" zoomScaleNormal="80" zoomScaleSheetLayoutView="90" workbookViewId="0">
      <selection activeCell="D4" sqref="D4"/>
    </sheetView>
  </sheetViews>
  <sheetFormatPr defaultRowHeight="15" x14ac:dyDescent="0.25"/>
  <cols>
    <col min="1" max="1" width="7.28515625" style="1" customWidth="1"/>
    <col min="2" max="2" width="24.42578125" style="1" customWidth="1"/>
    <col min="3" max="3" width="16.28515625" style="1" customWidth="1"/>
    <col min="4" max="4" width="13.5703125" style="1" customWidth="1"/>
    <col min="5" max="5" width="30.5703125" style="1" customWidth="1"/>
    <col min="6" max="6" width="15.85546875" style="1" customWidth="1"/>
    <col min="7" max="7" width="20.42578125" style="1" customWidth="1"/>
    <col min="8" max="8" width="14.28515625" style="1" customWidth="1"/>
    <col min="9" max="9" width="30.85546875" style="1" customWidth="1"/>
    <col min="10" max="10" width="14" style="1" customWidth="1"/>
    <col min="11" max="11" width="15.5703125" style="1" customWidth="1"/>
    <col min="12" max="16384" width="9.140625" style="1"/>
  </cols>
  <sheetData>
    <row r="1" spans="1:16" ht="61.5" customHeight="1" x14ac:dyDescent="0.25">
      <c r="A1" s="50"/>
      <c r="B1" s="198" t="s">
        <v>65</v>
      </c>
      <c r="C1" s="209"/>
      <c r="D1" s="209"/>
      <c r="E1" s="209"/>
      <c r="F1" s="209"/>
      <c r="G1" s="209"/>
      <c r="H1" s="209"/>
      <c r="I1" s="209"/>
      <c r="J1" s="209"/>
      <c r="K1" s="50"/>
      <c r="L1" s="31"/>
      <c r="M1" s="31"/>
      <c r="N1" s="31"/>
      <c r="O1" s="31"/>
      <c r="P1" s="31"/>
    </row>
    <row r="2" spans="1:16" ht="31.7" customHeight="1" x14ac:dyDescent="0.25">
      <c r="A2" s="226" t="s">
        <v>64</v>
      </c>
      <c r="B2" s="226"/>
      <c r="C2" s="226"/>
      <c r="D2" s="226"/>
      <c r="E2" s="226"/>
      <c r="F2" s="226"/>
      <c r="G2" s="226"/>
      <c r="H2" s="226"/>
      <c r="I2" s="226"/>
      <c r="J2" s="226"/>
      <c r="K2" s="226"/>
      <c r="L2" s="31"/>
      <c r="M2" s="31"/>
      <c r="N2" s="31"/>
      <c r="O2" s="31"/>
      <c r="P2" s="31"/>
    </row>
    <row r="3" spans="1:16" ht="51" customHeight="1" x14ac:dyDescent="0.25">
      <c r="A3" s="229" t="s">
        <v>26</v>
      </c>
      <c r="B3" s="229" t="s">
        <v>25</v>
      </c>
      <c r="C3" s="227" t="s">
        <v>24</v>
      </c>
      <c r="D3" s="227"/>
      <c r="E3" s="227"/>
      <c r="F3" s="227" t="s">
        <v>23</v>
      </c>
      <c r="G3" s="227" t="s">
        <v>22</v>
      </c>
      <c r="H3" s="227"/>
      <c r="I3" s="227"/>
      <c r="J3" s="227"/>
      <c r="K3" s="225" t="s">
        <v>63</v>
      </c>
      <c r="L3" s="31"/>
      <c r="M3" s="31"/>
      <c r="N3" s="31"/>
      <c r="O3" s="31"/>
      <c r="P3" s="31"/>
    </row>
    <row r="4" spans="1:16" ht="179.1" customHeight="1" x14ac:dyDescent="0.25">
      <c r="A4" s="229"/>
      <c r="B4" s="229"/>
      <c r="C4" s="18" t="s">
        <v>62</v>
      </c>
      <c r="D4" s="18" t="s">
        <v>61</v>
      </c>
      <c r="E4" s="18" t="s">
        <v>18</v>
      </c>
      <c r="F4" s="227"/>
      <c r="G4" s="49" t="s">
        <v>17</v>
      </c>
      <c r="H4" s="18" t="s">
        <v>60</v>
      </c>
      <c r="I4" s="18" t="s">
        <v>16</v>
      </c>
      <c r="J4" s="18" t="s">
        <v>60</v>
      </c>
      <c r="K4" s="225"/>
      <c r="L4" s="31"/>
      <c r="M4" s="31"/>
      <c r="N4" s="31"/>
      <c r="O4" s="31"/>
      <c r="P4" s="31"/>
    </row>
    <row r="5" spans="1:16" s="37" customFormat="1" ht="68.25" customHeight="1" x14ac:dyDescent="0.25">
      <c r="A5" s="42">
        <v>1</v>
      </c>
      <c r="B5" s="46" t="s">
        <v>59</v>
      </c>
      <c r="C5" s="20"/>
      <c r="D5" s="20">
        <v>48.481900000000003</v>
      </c>
      <c r="E5" s="42" t="s">
        <v>42</v>
      </c>
      <c r="F5" s="36">
        <f t="shared" ref="F5:F48" si="0">SUM(C5,D5)</f>
        <v>48.481900000000003</v>
      </c>
      <c r="G5" s="41"/>
      <c r="H5" s="20"/>
      <c r="I5" s="42" t="s">
        <v>42</v>
      </c>
      <c r="J5" s="20">
        <v>48.48</v>
      </c>
      <c r="K5" s="39"/>
      <c r="L5" s="38"/>
      <c r="M5" s="38"/>
      <c r="N5" s="38"/>
      <c r="O5" s="38"/>
      <c r="P5" s="38"/>
    </row>
    <row r="6" spans="1:16" s="37" customFormat="1" ht="31.5" customHeight="1" x14ac:dyDescent="0.25">
      <c r="A6" s="42">
        <v>2</v>
      </c>
      <c r="B6" s="45" t="s">
        <v>58</v>
      </c>
      <c r="C6" s="20"/>
      <c r="D6" s="20">
        <v>31.007300000000001</v>
      </c>
      <c r="E6" s="48" t="s">
        <v>34</v>
      </c>
      <c r="F6" s="36">
        <f t="shared" si="0"/>
        <v>31.007300000000001</v>
      </c>
      <c r="G6" s="41"/>
      <c r="H6" s="20"/>
      <c r="I6" s="48" t="s">
        <v>34</v>
      </c>
      <c r="J6" s="20">
        <v>31.007300000000001</v>
      </c>
      <c r="K6" s="39"/>
      <c r="L6" s="38"/>
      <c r="M6" s="38"/>
      <c r="N6" s="38"/>
      <c r="O6" s="38"/>
      <c r="P6" s="38"/>
    </row>
    <row r="7" spans="1:16" s="37" customFormat="1" ht="47.25" x14ac:dyDescent="0.25">
      <c r="A7" s="42">
        <v>3</v>
      </c>
      <c r="B7" s="46" t="s">
        <v>57</v>
      </c>
      <c r="C7" s="20"/>
      <c r="D7" s="20">
        <v>1.77</v>
      </c>
      <c r="E7" s="42" t="s">
        <v>42</v>
      </c>
      <c r="F7" s="36">
        <f t="shared" si="0"/>
        <v>1.77</v>
      </c>
      <c r="G7" s="41"/>
      <c r="H7" s="20"/>
      <c r="I7" s="42" t="s">
        <v>42</v>
      </c>
      <c r="J7" s="20">
        <v>1.77</v>
      </c>
      <c r="K7" s="39"/>
      <c r="L7" s="38"/>
      <c r="M7" s="38"/>
      <c r="N7" s="38"/>
      <c r="O7" s="38"/>
      <c r="P7" s="38"/>
    </row>
    <row r="8" spans="1:16" s="37" customFormat="1" ht="47.25" x14ac:dyDescent="0.25">
      <c r="A8" s="42">
        <v>4</v>
      </c>
      <c r="B8" s="46" t="s">
        <v>57</v>
      </c>
      <c r="C8" s="20"/>
      <c r="D8" s="20">
        <v>3.17</v>
      </c>
      <c r="E8" s="40" t="s">
        <v>49</v>
      </c>
      <c r="F8" s="36">
        <f t="shared" si="0"/>
        <v>3.17</v>
      </c>
      <c r="G8" s="41"/>
      <c r="H8" s="20"/>
      <c r="I8" s="40" t="s">
        <v>49</v>
      </c>
      <c r="J8" s="20">
        <v>3.17</v>
      </c>
      <c r="K8" s="39"/>
      <c r="L8" s="38"/>
      <c r="M8" s="38"/>
      <c r="N8" s="38"/>
      <c r="O8" s="38"/>
      <c r="P8" s="38"/>
    </row>
    <row r="9" spans="1:16" s="37" customFormat="1" ht="31.5" x14ac:dyDescent="0.25">
      <c r="A9" s="42">
        <v>5</v>
      </c>
      <c r="B9" s="47" t="s">
        <v>54</v>
      </c>
      <c r="C9" s="20"/>
      <c r="D9" s="20">
        <v>1.81</v>
      </c>
      <c r="E9" s="46" t="s">
        <v>56</v>
      </c>
      <c r="F9" s="36">
        <f t="shared" si="0"/>
        <v>1.81</v>
      </c>
      <c r="G9" s="41"/>
      <c r="H9" s="20"/>
      <c r="I9" s="42" t="s">
        <v>56</v>
      </c>
      <c r="J9" s="20">
        <v>1.81</v>
      </c>
      <c r="K9" s="39"/>
      <c r="L9" s="38"/>
      <c r="M9" s="38"/>
      <c r="N9" s="38"/>
      <c r="O9" s="38"/>
      <c r="P9" s="38"/>
    </row>
    <row r="10" spans="1:16" s="37" customFormat="1" ht="47.25" x14ac:dyDescent="0.25">
      <c r="A10" s="42">
        <v>6</v>
      </c>
      <c r="B10" s="47" t="s">
        <v>55</v>
      </c>
      <c r="C10" s="20"/>
      <c r="D10" s="20">
        <v>230.53</v>
      </c>
      <c r="E10" s="40" t="s">
        <v>51</v>
      </c>
      <c r="F10" s="36">
        <f t="shared" si="0"/>
        <v>230.53</v>
      </c>
      <c r="G10" s="43"/>
      <c r="H10" s="20"/>
      <c r="I10" s="40" t="s">
        <v>51</v>
      </c>
      <c r="J10" s="20">
        <v>230.53</v>
      </c>
      <c r="K10" s="39"/>
      <c r="L10" s="38"/>
      <c r="M10" s="38"/>
      <c r="N10" s="38"/>
      <c r="O10" s="38"/>
      <c r="P10" s="38"/>
    </row>
    <row r="11" spans="1:16" s="37" customFormat="1" ht="31.5" x14ac:dyDescent="0.25">
      <c r="A11" s="42">
        <v>7</v>
      </c>
      <c r="B11" s="47" t="s">
        <v>54</v>
      </c>
      <c r="C11" s="20"/>
      <c r="D11" s="20">
        <v>75.239999999999995</v>
      </c>
      <c r="E11" s="40" t="s">
        <v>51</v>
      </c>
      <c r="F11" s="36">
        <f t="shared" si="0"/>
        <v>75.239999999999995</v>
      </c>
      <c r="G11" s="43"/>
      <c r="H11" s="20"/>
      <c r="I11" s="40" t="s">
        <v>51</v>
      </c>
      <c r="J11" s="20">
        <v>75.239999999999995</v>
      </c>
      <c r="K11" s="39"/>
      <c r="L11" s="38"/>
      <c r="M11" s="38"/>
      <c r="N11" s="38"/>
      <c r="O11" s="38"/>
      <c r="P11" s="38"/>
    </row>
    <row r="12" spans="1:16" s="37" customFormat="1" ht="31.5" x14ac:dyDescent="0.25">
      <c r="A12" s="42"/>
      <c r="B12" s="46" t="s">
        <v>54</v>
      </c>
      <c r="C12" s="20"/>
      <c r="D12" s="20">
        <v>459.01010000000002</v>
      </c>
      <c r="E12" s="42" t="s">
        <v>42</v>
      </c>
      <c r="F12" s="36">
        <f t="shared" si="0"/>
        <v>459.01010000000002</v>
      </c>
      <c r="G12" s="41"/>
      <c r="H12" s="20"/>
      <c r="I12" s="42" t="s">
        <v>42</v>
      </c>
      <c r="J12" s="20">
        <v>459.01010000000002</v>
      </c>
      <c r="K12" s="39"/>
      <c r="L12" s="38"/>
      <c r="M12" s="38"/>
      <c r="N12" s="38"/>
      <c r="O12" s="38"/>
      <c r="P12" s="38"/>
    </row>
    <row r="13" spans="1:16" s="37" customFormat="1" ht="31.5" x14ac:dyDescent="0.25">
      <c r="A13" s="43"/>
      <c r="B13" s="46" t="s">
        <v>53</v>
      </c>
      <c r="C13" s="20"/>
      <c r="D13" s="20">
        <v>39.82</v>
      </c>
      <c r="E13" s="42" t="s">
        <v>42</v>
      </c>
      <c r="F13" s="36">
        <f t="shared" si="0"/>
        <v>39.82</v>
      </c>
      <c r="G13" s="41"/>
      <c r="H13" s="20"/>
      <c r="I13" s="42" t="s">
        <v>42</v>
      </c>
      <c r="J13" s="20">
        <v>39.82</v>
      </c>
      <c r="K13" s="39"/>
      <c r="L13" s="38"/>
      <c r="M13" s="38"/>
      <c r="N13" s="38"/>
      <c r="O13" s="38"/>
      <c r="P13" s="38"/>
    </row>
    <row r="14" spans="1:16" s="37" customFormat="1" ht="15" customHeight="1" x14ac:dyDescent="0.25">
      <c r="A14" s="43"/>
      <c r="B14" s="46" t="s">
        <v>52</v>
      </c>
      <c r="C14" s="20"/>
      <c r="D14" s="20">
        <v>37.700000000000003</v>
      </c>
      <c r="E14" s="42" t="s">
        <v>42</v>
      </c>
      <c r="F14" s="36">
        <f t="shared" si="0"/>
        <v>37.700000000000003</v>
      </c>
      <c r="G14" s="41"/>
      <c r="H14" s="20"/>
      <c r="I14" s="42" t="s">
        <v>42</v>
      </c>
      <c r="J14" s="20">
        <v>37.700000000000003</v>
      </c>
      <c r="K14" s="39"/>
      <c r="L14" s="38"/>
      <c r="M14" s="38"/>
      <c r="N14" s="38"/>
      <c r="O14" s="38"/>
      <c r="P14" s="38"/>
    </row>
    <row r="15" spans="1:16" s="37" customFormat="1" ht="15.75" x14ac:dyDescent="0.25">
      <c r="A15" s="42"/>
      <c r="B15" s="45" t="s">
        <v>50</v>
      </c>
      <c r="C15" s="20"/>
      <c r="D15" s="20">
        <v>0.44</v>
      </c>
      <c r="E15" s="40" t="s">
        <v>51</v>
      </c>
      <c r="F15" s="36">
        <f t="shared" si="0"/>
        <v>0.44</v>
      </c>
      <c r="G15" s="41"/>
      <c r="H15" s="20"/>
      <c r="I15" s="40" t="s">
        <v>51</v>
      </c>
      <c r="J15" s="20">
        <v>0.44</v>
      </c>
      <c r="K15" s="39"/>
      <c r="L15" s="38"/>
      <c r="M15" s="38"/>
      <c r="N15" s="38"/>
      <c r="O15" s="38"/>
      <c r="P15" s="38"/>
    </row>
    <row r="16" spans="1:16" s="37" customFormat="1" ht="15.75" x14ac:dyDescent="0.25">
      <c r="A16" s="42"/>
      <c r="B16" s="45" t="s">
        <v>50</v>
      </c>
      <c r="C16" s="20">
        <v>267.10000000000002</v>
      </c>
      <c r="D16" s="20"/>
      <c r="E16" s="40"/>
      <c r="F16" s="36">
        <f t="shared" si="0"/>
        <v>267.10000000000002</v>
      </c>
      <c r="G16" s="44">
        <v>2210</v>
      </c>
      <c r="H16" s="20">
        <v>101.9</v>
      </c>
      <c r="I16" s="40" t="s">
        <v>49</v>
      </c>
      <c r="J16" s="20"/>
      <c r="K16" s="39"/>
      <c r="L16" s="38"/>
      <c r="M16" s="38"/>
      <c r="N16" s="38"/>
      <c r="O16" s="38"/>
      <c r="P16" s="38"/>
    </row>
    <row r="17" spans="1:16" s="37" customFormat="1" ht="15.75" x14ac:dyDescent="0.25">
      <c r="A17" s="42"/>
      <c r="B17" s="41"/>
      <c r="C17" s="20"/>
      <c r="D17" s="20"/>
      <c r="E17" s="40"/>
      <c r="F17" s="36">
        <f t="shared" si="0"/>
        <v>0</v>
      </c>
      <c r="G17" s="44">
        <v>2220</v>
      </c>
      <c r="H17" s="20">
        <v>2.2999999999999998</v>
      </c>
      <c r="I17" s="40" t="s">
        <v>34</v>
      </c>
      <c r="J17" s="20"/>
      <c r="K17" s="39"/>
      <c r="L17" s="38"/>
      <c r="M17" s="38"/>
      <c r="N17" s="38"/>
      <c r="O17" s="38"/>
      <c r="P17" s="38"/>
    </row>
    <row r="18" spans="1:16" s="37" customFormat="1" ht="15.75" x14ac:dyDescent="0.25">
      <c r="A18" s="42"/>
      <c r="B18" s="41"/>
      <c r="C18" s="20"/>
      <c r="D18" s="20"/>
      <c r="E18" s="40"/>
      <c r="F18" s="36">
        <f t="shared" si="0"/>
        <v>0</v>
      </c>
      <c r="G18" s="44">
        <v>2240</v>
      </c>
      <c r="H18" s="20">
        <v>138</v>
      </c>
      <c r="I18" s="40" t="s">
        <v>48</v>
      </c>
      <c r="J18" s="20"/>
      <c r="K18" s="39"/>
      <c r="L18" s="38"/>
      <c r="M18" s="38"/>
      <c r="N18" s="38"/>
      <c r="O18" s="38"/>
      <c r="P18" s="38"/>
    </row>
    <row r="19" spans="1:16" s="37" customFormat="1" ht="15.75" x14ac:dyDescent="0.25">
      <c r="A19" s="42"/>
      <c r="B19" s="41"/>
      <c r="C19" s="20"/>
      <c r="D19" s="20"/>
      <c r="E19" s="40"/>
      <c r="F19" s="36">
        <f t="shared" si="0"/>
        <v>0</v>
      </c>
      <c r="G19" s="44">
        <v>2230</v>
      </c>
      <c r="H19" s="20">
        <v>8.4</v>
      </c>
      <c r="I19" s="40" t="s">
        <v>47</v>
      </c>
      <c r="J19" s="20"/>
      <c r="K19" s="39"/>
      <c r="L19" s="38"/>
      <c r="M19" s="38"/>
      <c r="N19" s="38"/>
      <c r="O19" s="38"/>
      <c r="P19" s="38"/>
    </row>
    <row r="20" spans="1:16" s="37" customFormat="1" ht="15.75" x14ac:dyDescent="0.25">
      <c r="A20" s="42"/>
      <c r="B20" s="41"/>
      <c r="C20" s="20"/>
      <c r="D20" s="20"/>
      <c r="E20" s="40"/>
      <c r="F20" s="36">
        <f t="shared" si="0"/>
        <v>0</v>
      </c>
      <c r="G20" s="44">
        <v>2800</v>
      </c>
      <c r="H20" s="20">
        <v>11.4</v>
      </c>
      <c r="I20" s="40" t="s">
        <v>46</v>
      </c>
      <c r="J20" s="20"/>
      <c r="K20" s="39"/>
      <c r="L20" s="38"/>
      <c r="M20" s="38"/>
      <c r="N20" s="38"/>
      <c r="O20" s="38"/>
      <c r="P20" s="38"/>
    </row>
    <row r="21" spans="1:16" s="37" customFormat="1" ht="15.75" x14ac:dyDescent="0.25">
      <c r="A21" s="42"/>
      <c r="B21" s="41"/>
      <c r="C21" s="20"/>
      <c r="D21" s="20"/>
      <c r="E21" s="40"/>
      <c r="F21" s="36">
        <f t="shared" si="0"/>
        <v>0</v>
      </c>
      <c r="G21" s="41"/>
      <c r="H21" s="20"/>
      <c r="I21" s="40"/>
      <c r="J21" s="20"/>
      <c r="K21" s="39"/>
      <c r="L21" s="38"/>
      <c r="M21" s="38"/>
      <c r="N21" s="38"/>
      <c r="O21" s="38"/>
      <c r="P21" s="38"/>
    </row>
    <row r="22" spans="1:16" s="37" customFormat="1" ht="15.75" x14ac:dyDescent="0.25">
      <c r="A22" s="42"/>
      <c r="B22" s="41"/>
      <c r="C22" s="20"/>
      <c r="D22" s="20"/>
      <c r="E22" s="40"/>
      <c r="F22" s="36">
        <f t="shared" si="0"/>
        <v>0</v>
      </c>
      <c r="G22" s="41"/>
      <c r="H22" s="20"/>
      <c r="I22" s="40"/>
      <c r="J22" s="20"/>
      <c r="K22" s="39"/>
      <c r="L22" s="38"/>
      <c r="M22" s="38"/>
      <c r="N22" s="38"/>
      <c r="O22" s="38"/>
      <c r="P22" s="38"/>
    </row>
    <row r="23" spans="1:16" s="37" customFormat="1" ht="15.75" x14ac:dyDescent="0.25">
      <c r="A23" s="43"/>
      <c r="B23" s="41"/>
      <c r="C23" s="20"/>
      <c r="D23" s="20"/>
      <c r="E23" s="40"/>
      <c r="F23" s="36">
        <f t="shared" si="0"/>
        <v>0</v>
      </c>
      <c r="G23" s="41"/>
      <c r="H23" s="20"/>
      <c r="I23" s="40"/>
      <c r="J23" s="20"/>
      <c r="K23" s="39"/>
      <c r="L23" s="38"/>
      <c r="M23" s="38"/>
      <c r="N23" s="38"/>
      <c r="O23" s="38"/>
      <c r="P23" s="38"/>
    </row>
    <row r="24" spans="1:16" s="37" customFormat="1" ht="15.75" x14ac:dyDescent="0.25">
      <c r="A24" s="43"/>
      <c r="B24" s="41"/>
      <c r="C24" s="20"/>
      <c r="D24" s="20"/>
      <c r="E24" s="40"/>
      <c r="F24" s="36">
        <f t="shared" si="0"/>
        <v>0</v>
      </c>
      <c r="G24" s="41"/>
      <c r="H24" s="20"/>
      <c r="I24" s="40"/>
      <c r="J24" s="20"/>
      <c r="K24" s="39"/>
      <c r="L24" s="38"/>
      <c r="M24" s="38"/>
      <c r="N24" s="38"/>
      <c r="O24" s="38"/>
      <c r="P24" s="38"/>
    </row>
    <row r="25" spans="1:16" s="37" customFormat="1" ht="15.75" x14ac:dyDescent="0.25">
      <c r="A25" s="42"/>
      <c r="B25" s="41"/>
      <c r="C25" s="20"/>
      <c r="D25" s="20"/>
      <c r="E25" s="40"/>
      <c r="F25" s="36">
        <f t="shared" si="0"/>
        <v>0</v>
      </c>
      <c r="G25" s="41"/>
      <c r="H25" s="20"/>
      <c r="I25" s="40"/>
      <c r="J25" s="20"/>
      <c r="K25" s="39"/>
      <c r="L25" s="38"/>
      <c r="M25" s="38"/>
      <c r="N25" s="38"/>
      <c r="O25" s="38"/>
      <c r="P25" s="38"/>
    </row>
    <row r="26" spans="1:16" s="37" customFormat="1" ht="15.75" x14ac:dyDescent="0.25">
      <c r="A26" s="42"/>
      <c r="B26" s="41"/>
      <c r="C26" s="20"/>
      <c r="D26" s="20"/>
      <c r="E26" s="40"/>
      <c r="F26" s="36">
        <f t="shared" si="0"/>
        <v>0</v>
      </c>
      <c r="G26" s="41"/>
      <c r="H26" s="20"/>
      <c r="I26" s="40"/>
      <c r="J26" s="20"/>
      <c r="K26" s="39"/>
      <c r="L26" s="38"/>
      <c r="M26" s="38"/>
      <c r="N26" s="38"/>
      <c r="O26" s="38"/>
      <c r="P26" s="38"/>
    </row>
    <row r="27" spans="1:16" s="37" customFormat="1" ht="15.75" x14ac:dyDescent="0.25">
      <c r="A27" s="42"/>
      <c r="B27" s="41"/>
      <c r="C27" s="20"/>
      <c r="D27" s="20"/>
      <c r="E27" s="40"/>
      <c r="F27" s="36">
        <f t="shared" si="0"/>
        <v>0</v>
      </c>
      <c r="G27" s="41"/>
      <c r="H27" s="20"/>
      <c r="I27" s="40"/>
      <c r="J27" s="20"/>
      <c r="K27" s="39"/>
      <c r="L27" s="38"/>
      <c r="M27" s="38"/>
      <c r="N27" s="38"/>
      <c r="O27" s="38"/>
      <c r="P27" s="38"/>
    </row>
    <row r="28" spans="1:16" s="37" customFormat="1" ht="15.75" x14ac:dyDescent="0.25">
      <c r="A28" s="42"/>
      <c r="B28" s="41"/>
      <c r="C28" s="20"/>
      <c r="D28" s="20"/>
      <c r="E28" s="40"/>
      <c r="F28" s="36">
        <f t="shared" si="0"/>
        <v>0</v>
      </c>
      <c r="G28" s="41"/>
      <c r="H28" s="20"/>
      <c r="I28" s="40"/>
      <c r="J28" s="20"/>
      <c r="K28" s="39"/>
      <c r="L28" s="38"/>
      <c r="M28" s="38"/>
      <c r="N28" s="38"/>
      <c r="O28" s="38"/>
      <c r="P28" s="38"/>
    </row>
    <row r="29" spans="1:16" s="37" customFormat="1" ht="15.75" x14ac:dyDescent="0.25">
      <c r="A29" s="42"/>
      <c r="B29" s="41"/>
      <c r="C29" s="20"/>
      <c r="D29" s="20"/>
      <c r="E29" s="40"/>
      <c r="F29" s="36">
        <f t="shared" si="0"/>
        <v>0</v>
      </c>
      <c r="G29" s="41"/>
      <c r="H29" s="20"/>
      <c r="I29" s="40"/>
      <c r="J29" s="20"/>
      <c r="K29" s="39"/>
      <c r="L29" s="38"/>
      <c r="M29" s="38"/>
      <c r="N29" s="38"/>
      <c r="O29" s="38"/>
      <c r="P29" s="38"/>
    </row>
    <row r="30" spans="1:16" s="37" customFormat="1" ht="15.75" x14ac:dyDescent="0.25">
      <c r="A30" s="42"/>
      <c r="B30" s="41"/>
      <c r="C30" s="20"/>
      <c r="D30" s="20"/>
      <c r="E30" s="40"/>
      <c r="F30" s="36">
        <f t="shared" si="0"/>
        <v>0</v>
      </c>
      <c r="G30" s="41"/>
      <c r="H30" s="20"/>
      <c r="I30" s="40"/>
      <c r="J30" s="20"/>
      <c r="K30" s="39"/>
      <c r="L30" s="38"/>
      <c r="M30" s="38"/>
      <c r="N30" s="38"/>
      <c r="O30" s="38"/>
      <c r="P30" s="38"/>
    </row>
    <row r="31" spans="1:16" s="37" customFormat="1" ht="15.75" x14ac:dyDescent="0.25">
      <c r="A31" s="42"/>
      <c r="B31" s="41"/>
      <c r="C31" s="20"/>
      <c r="D31" s="20"/>
      <c r="E31" s="40"/>
      <c r="F31" s="36">
        <f t="shared" si="0"/>
        <v>0</v>
      </c>
      <c r="G31" s="41"/>
      <c r="H31" s="20"/>
      <c r="I31" s="40"/>
      <c r="J31" s="20"/>
      <c r="K31" s="39"/>
      <c r="L31" s="38"/>
      <c r="M31" s="38"/>
      <c r="N31" s="38"/>
      <c r="O31" s="38"/>
      <c r="P31" s="38"/>
    </row>
    <row r="32" spans="1:16" s="37" customFormat="1" ht="15.75" x14ac:dyDescent="0.25">
      <c r="A32" s="42"/>
      <c r="B32" s="41"/>
      <c r="C32" s="20"/>
      <c r="D32" s="20"/>
      <c r="E32" s="40"/>
      <c r="F32" s="36">
        <f t="shared" si="0"/>
        <v>0</v>
      </c>
      <c r="G32" s="41"/>
      <c r="H32" s="20"/>
      <c r="I32" s="40"/>
      <c r="J32" s="20"/>
      <c r="K32" s="39"/>
      <c r="L32" s="38"/>
      <c r="M32" s="38"/>
      <c r="N32" s="38"/>
      <c r="O32" s="38"/>
      <c r="P32" s="38"/>
    </row>
    <row r="33" spans="1:16" ht="15.75" x14ac:dyDescent="0.25">
      <c r="A33" s="19"/>
      <c r="B33" s="16"/>
      <c r="C33" s="14"/>
      <c r="D33" s="14"/>
      <c r="E33" s="15"/>
      <c r="F33" s="36">
        <f t="shared" si="0"/>
        <v>0</v>
      </c>
      <c r="G33" s="16"/>
      <c r="H33" s="14"/>
      <c r="I33" s="15"/>
      <c r="J33" s="14"/>
      <c r="K33" s="13"/>
      <c r="L33" s="31"/>
      <c r="M33" s="31"/>
      <c r="N33" s="31"/>
      <c r="O33" s="31"/>
      <c r="P33" s="31"/>
    </row>
    <row r="34" spans="1:16" ht="15.75" x14ac:dyDescent="0.25">
      <c r="A34" s="19"/>
      <c r="B34" s="16"/>
      <c r="C34" s="14"/>
      <c r="D34" s="14"/>
      <c r="E34" s="15"/>
      <c r="F34" s="36">
        <f t="shared" si="0"/>
        <v>0</v>
      </c>
      <c r="G34" s="16"/>
      <c r="H34" s="14"/>
      <c r="I34" s="15"/>
      <c r="J34" s="14"/>
      <c r="K34" s="13"/>
      <c r="L34" s="31"/>
      <c r="M34" s="31"/>
      <c r="N34" s="31"/>
      <c r="O34" s="31"/>
      <c r="P34" s="31"/>
    </row>
    <row r="35" spans="1:16" ht="15.75" x14ac:dyDescent="0.25">
      <c r="A35" s="18"/>
      <c r="B35" s="16"/>
      <c r="C35" s="14"/>
      <c r="D35" s="14"/>
      <c r="E35" s="15"/>
      <c r="F35" s="36">
        <f t="shared" si="0"/>
        <v>0</v>
      </c>
      <c r="G35" s="16"/>
      <c r="H35" s="14"/>
      <c r="I35" s="15"/>
      <c r="J35" s="14"/>
      <c r="K35" s="13"/>
      <c r="L35" s="31"/>
      <c r="M35" s="31"/>
      <c r="N35" s="31"/>
      <c r="O35" s="31"/>
      <c r="P35" s="31"/>
    </row>
    <row r="36" spans="1:16" ht="15.75" x14ac:dyDescent="0.25">
      <c r="A36" s="18"/>
      <c r="B36" s="16"/>
      <c r="C36" s="14"/>
      <c r="D36" s="14"/>
      <c r="E36" s="15"/>
      <c r="F36" s="36">
        <f t="shared" si="0"/>
        <v>0</v>
      </c>
      <c r="G36" s="16"/>
      <c r="H36" s="14"/>
      <c r="I36" s="15"/>
      <c r="J36" s="14"/>
      <c r="K36" s="13"/>
      <c r="L36" s="31"/>
      <c r="M36" s="31"/>
      <c r="N36" s="31"/>
      <c r="O36" s="31"/>
      <c r="P36" s="31"/>
    </row>
    <row r="37" spans="1:16" ht="15.75" x14ac:dyDescent="0.25">
      <c r="A37" s="18"/>
      <c r="B37" s="16"/>
      <c r="C37" s="14"/>
      <c r="D37" s="14"/>
      <c r="E37" s="15"/>
      <c r="F37" s="36">
        <f t="shared" si="0"/>
        <v>0</v>
      </c>
      <c r="G37" s="16"/>
      <c r="H37" s="14"/>
      <c r="I37" s="15"/>
      <c r="J37" s="14"/>
      <c r="K37" s="13"/>
      <c r="L37" s="31"/>
      <c r="M37" s="31"/>
      <c r="N37" s="31"/>
      <c r="O37" s="31"/>
      <c r="P37" s="31"/>
    </row>
    <row r="38" spans="1:16" ht="15.75" x14ac:dyDescent="0.25">
      <c r="A38" s="18"/>
      <c r="B38" s="16"/>
      <c r="C38" s="14"/>
      <c r="D38" s="14"/>
      <c r="E38" s="15"/>
      <c r="F38" s="36">
        <f t="shared" si="0"/>
        <v>0</v>
      </c>
      <c r="G38" s="16"/>
      <c r="H38" s="14"/>
      <c r="I38" s="15"/>
      <c r="J38" s="14"/>
      <c r="K38" s="13"/>
      <c r="L38" s="31"/>
      <c r="M38" s="31"/>
      <c r="N38" s="31"/>
      <c r="O38" s="31"/>
      <c r="P38" s="31"/>
    </row>
    <row r="39" spans="1:16" ht="15.75" x14ac:dyDescent="0.25">
      <c r="A39" s="18"/>
      <c r="B39" s="16"/>
      <c r="C39" s="14"/>
      <c r="D39" s="14"/>
      <c r="E39" s="15"/>
      <c r="F39" s="36">
        <f t="shared" si="0"/>
        <v>0</v>
      </c>
      <c r="G39" s="16"/>
      <c r="H39" s="14"/>
      <c r="I39" s="15"/>
      <c r="J39" s="14"/>
      <c r="K39" s="13"/>
      <c r="L39" s="31"/>
      <c r="M39" s="31"/>
      <c r="N39" s="31"/>
      <c r="O39" s="31"/>
      <c r="P39" s="31"/>
    </row>
    <row r="40" spans="1:16" ht="15.75" x14ac:dyDescent="0.25">
      <c r="A40" s="18"/>
      <c r="B40" s="16"/>
      <c r="C40" s="14"/>
      <c r="D40" s="14"/>
      <c r="E40" s="15"/>
      <c r="F40" s="36">
        <f t="shared" si="0"/>
        <v>0</v>
      </c>
      <c r="G40" s="16"/>
      <c r="H40" s="14"/>
      <c r="I40" s="15"/>
      <c r="J40" s="14"/>
      <c r="K40" s="13"/>
      <c r="L40" s="31"/>
      <c r="M40" s="31"/>
      <c r="N40" s="31"/>
      <c r="O40" s="31"/>
      <c r="P40" s="31"/>
    </row>
    <row r="41" spans="1:16" ht="15.75" x14ac:dyDescent="0.25">
      <c r="A41" s="18"/>
      <c r="B41" s="16"/>
      <c r="C41" s="14"/>
      <c r="D41" s="14"/>
      <c r="E41" s="15"/>
      <c r="F41" s="36">
        <f t="shared" si="0"/>
        <v>0</v>
      </c>
      <c r="G41" s="16"/>
      <c r="H41" s="14"/>
      <c r="I41" s="15"/>
      <c r="J41" s="14"/>
      <c r="K41" s="13"/>
      <c r="L41" s="31"/>
      <c r="M41" s="31"/>
      <c r="N41" s="31"/>
      <c r="O41" s="31"/>
      <c r="P41" s="31"/>
    </row>
    <row r="42" spans="1:16" ht="15.75" x14ac:dyDescent="0.25">
      <c r="A42" s="18"/>
      <c r="B42" s="16"/>
      <c r="C42" s="14"/>
      <c r="D42" s="14"/>
      <c r="E42" s="15"/>
      <c r="F42" s="36">
        <f t="shared" si="0"/>
        <v>0</v>
      </c>
      <c r="G42" s="16"/>
      <c r="H42" s="14"/>
      <c r="I42" s="15"/>
      <c r="J42" s="14"/>
      <c r="K42" s="13"/>
      <c r="L42" s="31"/>
      <c r="M42" s="31"/>
      <c r="N42" s="31"/>
      <c r="O42" s="31"/>
      <c r="P42" s="31"/>
    </row>
    <row r="43" spans="1:16" ht="15.75" x14ac:dyDescent="0.25">
      <c r="A43" s="19"/>
      <c r="B43" s="16"/>
      <c r="C43" s="14"/>
      <c r="D43" s="14"/>
      <c r="E43" s="15"/>
      <c r="F43" s="36">
        <f t="shared" si="0"/>
        <v>0</v>
      </c>
      <c r="G43" s="16"/>
      <c r="H43" s="14"/>
      <c r="I43" s="15"/>
      <c r="J43" s="14"/>
      <c r="K43" s="13"/>
      <c r="L43" s="31"/>
      <c r="M43" s="31"/>
      <c r="N43" s="31"/>
      <c r="O43" s="31"/>
      <c r="P43" s="31"/>
    </row>
    <row r="44" spans="1:16" ht="15.75" x14ac:dyDescent="0.25">
      <c r="A44" s="19"/>
      <c r="B44" s="16"/>
      <c r="C44" s="14"/>
      <c r="D44" s="14"/>
      <c r="E44" s="15"/>
      <c r="F44" s="36">
        <f t="shared" si="0"/>
        <v>0</v>
      </c>
      <c r="G44" s="16"/>
      <c r="H44" s="14"/>
      <c r="I44" s="15"/>
      <c r="J44" s="14"/>
      <c r="K44" s="13"/>
      <c r="L44" s="31"/>
      <c r="M44" s="31"/>
      <c r="N44" s="31"/>
      <c r="O44" s="31"/>
      <c r="P44" s="31"/>
    </row>
    <row r="45" spans="1:16" ht="15.75" x14ac:dyDescent="0.25">
      <c r="A45" s="27"/>
      <c r="B45" s="12"/>
      <c r="C45" s="25"/>
      <c r="D45" s="25"/>
      <c r="E45" s="26"/>
      <c r="F45" s="36">
        <f t="shared" si="0"/>
        <v>0</v>
      </c>
      <c r="G45" s="12"/>
      <c r="H45" s="25"/>
      <c r="I45" s="26"/>
      <c r="J45" s="25"/>
      <c r="K45" s="13"/>
      <c r="L45" s="31"/>
      <c r="M45" s="31"/>
      <c r="N45" s="31"/>
      <c r="O45" s="31"/>
      <c r="P45" s="31"/>
    </row>
    <row r="46" spans="1:16" ht="15.75" x14ac:dyDescent="0.25">
      <c r="A46" s="27"/>
      <c r="B46" s="12"/>
      <c r="C46" s="25"/>
      <c r="D46" s="25"/>
      <c r="E46" s="26"/>
      <c r="F46" s="36">
        <f t="shared" si="0"/>
        <v>0</v>
      </c>
      <c r="G46" s="12"/>
      <c r="H46" s="25"/>
      <c r="I46" s="26"/>
      <c r="J46" s="25"/>
      <c r="K46" s="13"/>
      <c r="L46" s="31"/>
      <c r="M46" s="31"/>
      <c r="N46" s="31"/>
      <c r="O46" s="31"/>
      <c r="P46" s="31"/>
    </row>
    <row r="47" spans="1:16" ht="15.75" x14ac:dyDescent="0.25">
      <c r="A47" s="27"/>
      <c r="B47" s="12"/>
      <c r="C47" s="25"/>
      <c r="D47" s="25"/>
      <c r="E47" s="26"/>
      <c r="F47" s="36">
        <f t="shared" si="0"/>
        <v>0</v>
      </c>
      <c r="G47" s="12"/>
      <c r="H47" s="25"/>
      <c r="I47" s="26"/>
      <c r="J47" s="25"/>
      <c r="K47" s="13"/>
      <c r="L47" s="31"/>
      <c r="M47" s="31"/>
      <c r="N47" s="31"/>
      <c r="O47" s="31"/>
      <c r="P47" s="31"/>
    </row>
    <row r="48" spans="1:16" ht="15.75" x14ac:dyDescent="0.25">
      <c r="A48" s="12"/>
      <c r="B48" s="11" t="s">
        <v>5</v>
      </c>
      <c r="C48" s="7">
        <f>SUM(C5:C47)</f>
        <v>267.10000000000002</v>
      </c>
      <c r="D48" s="7">
        <f>SUM(D5:D47)</f>
        <v>928.97930000000019</v>
      </c>
      <c r="E48" s="8"/>
      <c r="F48" s="36">
        <f t="shared" si="0"/>
        <v>1196.0793000000003</v>
      </c>
      <c r="G48" s="9"/>
      <c r="H48" s="7">
        <f>SUM(H5:H47)</f>
        <v>262</v>
      </c>
      <c r="I48" s="8"/>
      <c r="J48" s="7">
        <f>SUM(J5:J47)</f>
        <v>928.9774000000001</v>
      </c>
      <c r="K48" s="6">
        <f>C48-H48</f>
        <v>5.1000000000000227</v>
      </c>
      <c r="L48" s="31"/>
      <c r="M48" s="31"/>
      <c r="N48" s="31"/>
      <c r="O48" s="31"/>
      <c r="P48" s="31"/>
    </row>
    <row r="49" spans="1:16" ht="15.75" x14ac:dyDescent="0.25">
      <c r="A49" s="31"/>
      <c r="B49" s="31"/>
      <c r="C49" s="31"/>
      <c r="D49" s="31"/>
      <c r="E49" s="31"/>
      <c r="F49" s="31"/>
      <c r="G49" s="31"/>
      <c r="H49" s="31"/>
      <c r="I49" s="31"/>
      <c r="J49" s="31"/>
      <c r="K49" s="31"/>
      <c r="L49" s="31"/>
      <c r="M49" s="31"/>
      <c r="N49" s="31"/>
      <c r="O49" s="31"/>
      <c r="P49" s="31"/>
    </row>
    <row r="50" spans="1:16" ht="15.75" x14ac:dyDescent="0.25">
      <c r="A50" s="31"/>
      <c r="B50" s="31"/>
      <c r="C50" s="31"/>
      <c r="D50" s="31"/>
      <c r="E50" s="31"/>
      <c r="F50" s="31"/>
      <c r="G50" s="31"/>
      <c r="H50" s="31"/>
      <c r="I50" s="31"/>
      <c r="J50" s="31"/>
      <c r="K50" s="31"/>
      <c r="L50" s="31"/>
      <c r="M50" s="31"/>
      <c r="N50" s="31"/>
      <c r="O50" s="31"/>
      <c r="P50" s="31"/>
    </row>
    <row r="51" spans="1:16" ht="15.75" x14ac:dyDescent="0.25">
      <c r="A51" s="31"/>
      <c r="B51" s="35" t="s">
        <v>45</v>
      </c>
      <c r="C51" s="31"/>
      <c r="D51" s="31"/>
      <c r="E51" s="31"/>
      <c r="F51" s="34"/>
      <c r="G51" s="217"/>
      <c r="H51" s="228"/>
      <c r="I51" s="31"/>
      <c r="J51" s="31"/>
      <c r="K51" s="31"/>
      <c r="L51" s="31"/>
      <c r="M51" s="31"/>
      <c r="N51" s="31"/>
      <c r="O51" s="31"/>
      <c r="P51" s="31"/>
    </row>
    <row r="52" spans="1:16" ht="15.75" x14ac:dyDescent="0.25">
      <c r="A52" s="31"/>
      <c r="B52" s="35"/>
      <c r="C52" s="31"/>
      <c r="D52" s="31"/>
      <c r="E52" s="31"/>
      <c r="F52" s="33" t="s">
        <v>0</v>
      </c>
      <c r="G52" s="32"/>
      <c r="H52" s="32"/>
      <c r="I52" s="31"/>
      <c r="J52" s="31"/>
      <c r="K52" s="31"/>
      <c r="L52" s="31"/>
      <c r="M52" s="31"/>
      <c r="N52" s="31"/>
      <c r="O52" s="31"/>
      <c r="P52" s="31"/>
    </row>
    <row r="53" spans="1:16" ht="15.75" x14ac:dyDescent="0.25">
      <c r="A53" s="31"/>
      <c r="B53" s="35" t="s">
        <v>2</v>
      </c>
      <c r="C53" s="31"/>
      <c r="D53" s="31"/>
      <c r="E53" s="31"/>
      <c r="F53" s="34"/>
      <c r="G53" s="217"/>
      <c r="H53" s="228"/>
      <c r="I53" s="31"/>
      <c r="J53" s="31"/>
      <c r="K53" s="31"/>
      <c r="L53" s="31"/>
      <c r="M53" s="31"/>
      <c r="N53" s="31"/>
      <c r="O53" s="31"/>
      <c r="P53" s="31"/>
    </row>
    <row r="54" spans="1:16" ht="15.75" x14ac:dyDescent="0.25">
      <c r="A54" s="31"/>
      <c r="B54" s="31"/>
      <c r="C54" s="31"/>
      <c r="D54" s="31"/>
      <c r="E54" s="31"/>
      <c r="F54" s="33" t="s">
        <v>0</v>
      </c>
      <c r="G54" s="32"/>
      <c r="H54" s="32"/>
      <c r="I54" s="31"/>
      <c r="J54" s="31"/>
      <c r="K54" s="31"/>
      <c r="L54" s="31"/>
      <c r="M54" s="31"/>
      <c r="N54" s="31"/>
      <c r="O54" s="31"/>
      <c r="P54" s="31"/>
    </row>
    <row r="55" spans="1:16" ht="15.75" x14ac:dyDescent="0.25">
      <c r="A55" s="31"/>
      <c r="B55" s="31"/>
      <c r="C55" s="31"/>
      <c r="D55" s="31"/>
      <c r="E55" s="31"/>
      <c r="F55" s="31"/>
      <c r="G55" s="31"/>
      <c r="H55" s="31"/>
      <c r="I55" s="31"/>
      <c r="J55" s="31"/>
      <c r="K55" s="31"/>
      <c r="L55" s="31"/>
      <c r="M55" s="31"/>
      <c r="N55" s="31"/>
      <c r="O55" s="31"/>
      <c r="P55" s="31"/>
    </row>
    <row r="56" spans="1:16" ht="18.75" x14ac:dyDescent="0.3">
      <c r="A56" s="30"/>
      <c r="B56" s="30"/>
      <c r="C56" s="30"/>
      <c r="D56" s="30"/>
      <c r="E56" s="30"/>
      <c r="F56" s="30"/>
      <c r="G56" s="30"/>
      <c r="H56" s="30"/>
      <c r="I56" s="30"/>
      <c r="J56" s="30"/>
      <c r="K56" s="30"/>
      <c r="L56" s="30"/>
      <c r="M56" s="30"/>
      <c r="N56" s="30"/>
      <c r="O56" s="30"/>
      <c r="P56" s="30"/>
    </row>
  </sheetData>
  <mergeCells count="10">
    <mergeCell ref="K3:K4"/>
    <mergeCell ref="A2:K2"/>
    <mergeCell ref="B1:J1"/>
    <mergeCell ref="C3:E3"/>
    <mergeCell ref="G53:H53"/>
    <mergeCell ref="G51:H51"/>
    <mergeCell ref="A3:A4"/>
    <mergeCell ref="B3:B4"/>
    <mergeCell ref="F3:F4"/>
    <mergeCell ref="G3:J3"/>
  </mergeCells>
  <printOptions horizontalCentered="1" verticalCentered="1"/>
  <pageMargins left="0" right="0" top="0" bottom="0" header="0" footer="0"/>
  <pageSetup paperSize="9" scale="44"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12</vt:i4>
      </vt:variant>
    </vt:vector>
  </HeadingPairs>
  <TitlesOfParts>
    <vt:vector size="26" baseType="lpstr">
      <vt:lpstr>Клінічна лікарня "Психіатрія"</vt:lpstr>
      <vt:lpstr>КМПЛ №2</vt:lpstr>
      <vt:lpstr>ФТИЗІАТРІЯ</vt:lpstr>
      <vt:lpstr>ДЕРМАТОВЕНЕРОЛОГІЯ</vt:lpstr>
      <vt:lpstr>ВЕНЕРОЛОГІЧНА ЛІКАРНЯ</vt:lpstr>
      <vt:lpstr>Ендокринологічний центр</vt:lpstr>
      <vt:lpstr>КМЦРПМ</vt:lpstr>
      <vt:lpstr>Онкологічний цетр</vt:lpstr>
      <vt:lpstr>Соціотерапія</vt:lpstr>
      <vt:lpstr>КЦТКМ</vt:lpstr>
      <vt:lpstr>Академія здоров'я людини</vt:lpstr>
      <vt:lpstr>КМЦРЗН</vt:lpstr>
      <vt:lpstr>ШВД №2 Деснянського району</vt:lpstr>
      <vt:lpstr>ПНД №5</vt:lpstr>
      <vt:lpstr>'Академія здоров''я людини'!Область_печати</vt:lpstr>
      <vt:lpstr>'ВЕНЕРОЛОГІЧНА ЛІКАРНЯ'!Область_печати</vt:lpstr>
      <vt:lpstr>ДЕРМАТОВЕНЕРОЛОГІЯ!Область_печати</vt:lpstr>
      <vt:lpstr>'Ендокринологічний центр'!Область_печати</vt:lpstr>
      <vt:lpstr>'Клінічна лікарня "Психіатрія"'!Область_печати</vt:lpstr>
      <vt:lpstr>'КМПЛ №2'!Область_печати</vt:lpstr>
      <vt:lpstr>КМЦРЗН!Область_печати</vt:lpstr>
      <vt:lpstr>КМЦРПМ!Область_печати</vt:lpstr>
      <vt:lpstr>'ПНД №5'!Область_печати</vt:lpstr>
      <vt:lpstr>Соціотерапія!Область_печати</vt:lpstr>
      <vt:lpstr>ФТИЗІАТРІЯ!Область_печати</vt:lpstr>
      <vt:lpstr>'ШВД №2 Деснянського району'!Область_печати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2022-01-18T13:34:43Z</dcterms:modified>
</cp:coreProperties>
</file>