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scod\Desktop\ПОШТА АСКОД\Закупівля\КМКЛ № 12\"/>
    </mc:Choice>
  </mc:AlternateContent>
  <xr:revisionPtr revIDLastSave="0" documentId="8_{3AE2717C-FBF2-49D7-B14B-235D6EC56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Лист1!$A$1:$Z$67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2" i="1" l="1"/>
  <c r="Z24" i="1"/>
  <c r="Z23" i="1"/>
  <c r="Z21" i="1"/>
  <c r="Z20" i="1"/>
  <c r="Z19" i="1"/>
  <c r="Z18" i="1"/>
  <c r="Z16" i="1"/>
  <c r="Z14" i="1"/>
  <c r="Z13" i="1"/>
  <c r="Z12" i="1"/>
  <c r="Z11" i="1"/>
  <c r="Z10" i="1"/>
  <c r="Z9" i="1"/>
  <c r="Z8" i="1"/>
  <c r="Z34" i="1"/>
  <c r="Z33" i="1"/>
  <c r="Z28" i="1"/>
  <c r="Z30" i="1"/>
  <c r="Z31" i="1"/>
  <c r="J35" i="1"/>
  <c r="X12" i="1"/>
  <c r="Y8" i="1"/>
  <c r="X9" i="1"/>
  <c r="X34" i="1"/>
  <c r="Y34" i="1"/>
  <c r="J25" i="1"/>
  <c r="U25" i="1"/>
  <c r="I35" i="1"/>
  <c r="U35" i="1"/>
  <c r="I25" i="1"/>
  <c r="Z29" i="1"/>
  <c r="X33" i="1"/>
  <c r="Y33" i="1"/>
  <c r="Y32" i="1"/>
  <c r="Y31" i="1"/>
  <c r="X30" i="1"/>
  <c r="Y30" i="1"/>
  <c r="X28" i="1"/>
  <c r="Y28" i="1"/>
  <c r="Z15" i="1"/>
  <c r="Y21" i="1"/>
  <c r="Y14" i="1"/>
  <c r="Y24" i="1"/>
  <c r="Y23" i="1"/>
  <c r="X20" i="1"/>
  <c r="Y20" i="1"/>
  <c r="Y19" i="1"/>
  <c r="Y18" i="1"/>
  <c r="Y16" i="1"/>
  <c r="Y15" i="1"/>
  <c r="Y13" i="1"/>
  <c r="Y12" i="1"/>
  <c r="Y11" i="1"/>
  <c r="Y10" i="1"/>
  <c r="Y9" i="1"/>
</calcChain>
</file>

<file path=xl/sharedStrings.xml><?xml version="1.0" encoding="utf-8"?>
<sst xmlns="http://schemas.openxmlformats.org/spreadsheetml/2006/main" count="115" uniqueCount="72">
  <si>
    <t>Назва лікарського засобу, виробу медичного призначення</t>
  </si>
  <si>
    <t>Од. вим.</t>
  </si>
  <si>
    <t xml:space="preserve">Залишок станом на 01.01.22022                     </t>
  </si>
  <si>
    <t>Надходження в поточному році</t>
  </si>
  <si>
    <t>Дата надходження</t>
  </si>
  <si>
    <t>Термін придатності</t>
  </si>
  <si>
    <t>Використано, од</t>
  </si>
  <si>
    <t>Передано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</si>
  <si>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</si>
  <si>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</si>
  <si>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</si>
  <si>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</si>
  <si>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</si>
  <si>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</si>
  <si>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</si>
  <si>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</si>
  <si>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</si>
  <si>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</si>
  <si>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</si>
  <si>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</si>
  <si>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За кошти місцевого бюджету</t>
  </si>
  <si>
    <t>За кошти Державного бюджету</t>
  </si>
  <si>
    <t>Благодійна та гуманітарна допомога</t>
  </si>
  <si>
    <t>Кількість місяців до закінчення терміну придатності колонка7-(дата звітування)/30</t>
  </si>
  <si>
    <t>Середньомісячне використання ЛЗ/ВМ,              од. (колонка 8 січень+колонка 8 лютий і т.д.)/кількість місяців використання</t>
  </si>
  <si>
    <t>Розрахункова кількість місяців, необхідних для використання ЛЗ/ВМ до закінчення терміну придатності (кол. 10 / кол. 12)</t>
  </si>
  <si>
    <t xml:space="preserve">Відхилення, +/-                        (кол.13 - кол. 11) </t>
  </si>
  <si>
    <t>Розрахункова кількість ЛЗ/ВМ, що не може бути використана до закінчення терміну придатності, од.                (колонка 10-колонка11)*колонку 12</t>
  </si>
  <si>
    <t>шт</t>
  </si>
  <si>
    <t xml:space="preserve">Біполярний ендопротез цем.типу фіксації </t>
  </si>
  <si>
    <t xml:space="preserve">Тотальний ендопротез кульшового суглоба цем. типу фіксації  самоблокуючий </t>
  </si>
  <si>
    <t xml:space="preserve">Тотальний енд. колінного суглобу для ревізійного ендопротезування з"язані модульні ротаційні </t>
  </si>
  <si>
    <t xml:space="preserve">Тотальний ендопротез кульшового суглоба цем. типу фіксації з подвійним клином </t>
  </si>
  <si>
    <t xml:space="preserve">Тотальний ендопротез кульшового суглоба для  ревізійного протезування гібридного типу фіксації </t>
  </si>
  <si>
    <t xml:space="preserve">Модульний ендопротез плечевого суглоба MIRAL для екстренного ендопротезування </t>
  </si>
  <si>
    <t xml:space="preserve">Модульний ендопротез плечевого суглоба MIRAL для планових оперативних втручань </t>
  </si>
  <si>
    <t xml:space="preserve">Тотальний ендопротез кульшового суглоба  для ревізійного протезування гібридного типу фіксації </t>
  </si>
  <si>
    <t xml:space="preserve">Тотальний енд. колінного суглобу  без збереження задньої хрестоподібної зв"язки  </t>
  </si>
  <si>
    <t xml:space="preserve">Тотальний ендопротез кульшового суглоба безцем. Антиротаційного типу фіксації  компонентів </t>
  </si>
  <si>
    <t xml:space="preserve">Тотальний енд. колінного суглобу універсальний </t>
  </si>
  <si>
    <t>Тотальний ендопротез кульшового суглоба цем. типу фіксації з подвійним клином</t>
  </si>
  <si>
    <t>Назва заходу/напрямку (Закупівля ендопротезів і наборів для імплантації )</t>
  </si>
  <si>
    <t xml:space="preserve">Ревізійні ендопротези кульшового суглоба гібридної фіксації                </t>
  </si>
  <si>
    <t xml:space="preserve">Ревізійні ендопротези кульшового суглоба гібридної фіксації              </t>
  </si>
  <si>
    <t xml:space="preserve">Ревізійні ендопротези кульшового суглоба гібридної фіксації             </t>
  </si>
  <si>
    <t xml:space="preserve">Кульшові суглоби цементні  </t>
  </si>
  <si>
    <t>Кульшові суглоби цементні.Ендопротези однополюсні з подвійною сферою обертання</t>
  </si>
  <si>
    <t>ФРЕЛСІ®, р-н для ін'єкцій 2,5мг/0,5мл</t>
  </si>
  <si>
    <t>шпр</t>
  </si>
  <si>
    <t xml:space="preserve">                                                                                                                                                                   Назва заходу/напрямку (для хворих з серцево-судинними і судинно-мозковими захворюваннями)</t>
  </si>
  <si>
    <t>Назва заходу/напрямку (інфекційні захворювання з високим рівнем летальності )</t>
  </si>
  <si>
    <t>ЕНЖЕРІКС тм  В сусп.. д/ін.,20мкг/1 мл</t>
  </si>
  <si>
    <t>доз</t>
  </si>
  <si>
    <t>РАБІВАКС-С порошок ліоф. д/приг. р-ну д/ін. 2,5 МО/доз.1 фл  з розч. 1 мл</t>
  </si>
  <si>
    <t xml:space="preserve"> Костюм біологічного захисту/комбінезон 6,3кл</t>
  </si>
  <si>
    <t xml:space="preserve">Маска медична </t>
  </si>
  <si>
    <t xml:space="preserve"> Одяг захисний від інф.агентів для багаторазового використання</t>
  </si>
  <si>
    <t>Костюм ізоляційний(костюм біозахисту)</t>
  </si>
  <si>
    <t xml:space="preserve"> Халат ізоляційний медичний багаторазовий  </t>
  </si>
  <si>
    <t xml:space="preserve"> Халат багаторазовий  </t>
  </si>
  <si>
    <t xml:space="preserve"> Халат ізоляційний медичний одноразовий  </t>
  </si>
  <si>
    <t>Назва заходу/напрямку ( засоби для запобігання поширенню SARS-CoV-2 )</t>
  </si>
  <si>
    <t>Бамланівімаб/Bamlanivimab 35 мг/мл 20 мл</t>
  </si>
  <si>
    <t>Етезевімаб/Etesevimab 35 мг/мл 20 мл</t>
  </si>
  <si>
    <t>Директор     КНП  "КМКЛ  №12"</t>
  </si>
  <si>
    <t>Таїсія   ЛОБОДА</t>
  </si>
  <si>
    <t xml:space="preserve">Головний   бухгалтер </t>
  </si>
  <si>
    <t>Ольга   ГОЛОВКОВА</t>
  </si>
  <si>
    <t>Вик. О.Висоцька т.</t>
  </si>
  <si>
    <t>Ендопротез колінного суглоба ревізійний зв"язаний ротаційний</t>
  </si>
  <si>
    <t xml:space="preserve">Залишок станом на  01.04.2022                    </t>
  </si>
  <si>
    <t>Звіт      КНП "КМКЛ №12" за березень 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</si>
</sst>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4" fillId="3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/>
    <xf numFmtId="0" fontId="0" fillId="0" borderId="1" xfId="0" applyBorder="1"/>
    <xf numFmtId="14" fontId="2" fillId="0" borderId="1" xfId="0" applyNumberFormat="1" applyFont="1" applyBorder="1" applyAlignment="1"/>
    <xf numFmtId="0" fontId="2" fillId="0" borderId="2" xfId="0" applyFont="1" applyBorder="1" applyAlignment="1">
      <alignment wrapText="1"/>
    </xf>
    <xf numFmtId="49" fontId="4" fillId="3" borderId="3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vertical="center" wrapText="1"/>
    </xf>
    <xf numFmtId="0" fontId="0" fillId="0" borderId="4" xfId="0" applyBorder="1"/>
    <xf numFmtId="0" fontId="0" fillId="0" borderId="0" xfId="0" applyAlignment="1">
      <alignment readingOrder="1"/>
    </xf>
    <xf numFmtId="14" fontId="2" fillId="2" borderId="1" xfId="0" applyNumberFormat="1" applyFont="1" applyFill="1" applyBorder="1"/>
    <xf numFmtId="2" fontId="2" fillId="0" borderId="1" xfId="0" applyNumberFormat="1" applyFont="1" applyBorder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6" xfId="0" applyFont="1" applyBorder="1" applyAlignment="1">
      <alignment wrapText="1"/>
    </xf>
    <xf numFmtId="0" fontId="2" fillId="0" borderId="6" xfId="0" applyFont="1" applyBorder="1"/>
    <xf numFmtId="14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1" xfId="0" applyNumberFormat="1" applyFont="1" applyBorder="1"/>
    <xf numFmtId="2" fontId="2" fillId="0" borderId="4" xfId="0" applyNumberFormat="1" applyFont="1" applyFill="1" applyBorder="1"/>
    <xf numFmtId="2" fontId="0" fillId="0" borderId="0" xfId="0" applyNumberFormat="1"/>
    <xf numFmtId="2" fontId="0" fillId="4" borderId="0" xfId="0" applyNumberFormat="1" applyFill="1"/>
    <xf numFmtId="0" fontId="0" fillId="4" borderId="0" xfId="0" applyFill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/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0"/>
  <sheetViews>
    <sheetView tabSelected="1" view="pageBreakPreview" topLeftCell="C1" zoomScaleNormal="100" zoomScaleSheetLayoutView="100" workbookViewId="0">
      <selection activeCell="G58" sqref="G58"/>
    </sheetView>
  </sheetViews>
  <sheetFormatPr defaultRowHeight="15" x14ac:dyDescent="0.25"/>
  <cols>
    <col min="1" max="1" width="6.28515625" customWidth="1"/>
    <col min="2" max="2" width="32.42578125" customWidth="1"/>
    <col min="4" max="4" width="9.28515625" bestFit="1" customWidth="1"/>
    <col min="5" max="5" width="7.140625" customWidth="1"/>
    <col min="6" max="6" width="11.5703125" customWidth="1"/>
    <col min="7" max="7" width="11.5703125" bestFit="1" customWidth="1"/>
    <col min="8" max="8" width="6.7109375" customWidth="1"/>
    <col min="9" max="9" width="6.140625" customWidth="1"/>
    <col min="10" max="10" width="7" customWidth="1"/>
    <col min="11" max="11" width="5.28515625" customWidth="1"/>
    <col min="12" max="12" width="5.5703125" customWidth="1"/>
    <col min="13" max="13" width="5.7109375" customWidth="1"/>
    <col min="14" max="14" width="5.85546875" customWidth="1"/>
    <col min="15" max="15" width="6.28515625" customWidth="1"/>
    <col min="16" max="16" width="5.7109375" customWidth="1"/>
    <col min="17" max="17" width="5.140625" customWidth="1"/>
    <col min="18" max="18" width="4.140625" customWidth="1"/>
    <col min="19" max="19" width="4.5703125" customWidth="1"/>
    <col min="20" max="20" width="5.7109375" customWidth="1"/>
    <col min="21" max="21" width="7" customWidth="1"/>
    <col min="22" max="22" width="14.140625" customWidth="1"/>
    <col min="23" max="23" width="12.7109375" customWidth="1"/>
    <col min="24" max="24" width="16.7109375" customWidth="1"/>
    <col min="25" max="25" width="15.28515625" customWidth="1"/>
    <col min="26" max="26" width="20" customWidth="1"/>
    <col min="27" max="27" width="11" bestFit="1" customWidth="1"/>
  </cols>
  <sheetData>
    <row r="1" spans="1:27" x14ac:dyDescent="0.25">
      <c r="I1" t="s">
        <v>71</v>
      </c>
    </row>
    <row r="3" spans="1:27" ht="15.75" x14ac:dyDescent="0.25">
      <c r="A3" s="52"/>
      <c r="B3" s="53" t="s">
        <v>0</v>
      </c>
      <c r="C3" s="53" t="s">
        <v>1</v>
      </c>
      <c r="D3" s="53" t="s">
        <v>2</v>
      </c>
      <c r="E3" s="54" t="s">
        <v>3</v>
      </c>
      <c r="F3" s="50" t="s">
        <v>4</v>
      </c>
      <c r="G3" s="50" t="s">
        <v>5</v>
      </c>
      <c r="H3" s="46" t="s">
        <v>6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7" t="s">
        <v>7</v>
      </c>
      <c r="U3" s="43" t="s">
        <v>70</v>
      </c>
      <c r="V3" s="43" t="s">
        <v>23</v>
      </c>
      <c r="W3" s="44" t="s">
        <v>24</v>
      </c>
      <c r="X3" s="43" t="s">
        <v>25</v>
      </c>
      <c r="Y3" s="43" t="s">
        <v>26</v>
      </c>
      <c r="Z3" s="43" t="s">
        <v>27</v>
      </c>
    </row>
    <row r="4" spans="1:27" ht="219" customHeight="1" x14ac:dyDescent="0.25">
      <c r="A4" s="52"/>
      <c r="B4" s="53"/>
      <c r="C4" s="53"/>
      <c r="D4" s="53"/>
      <c r="E4" s="54"/>
      <c r="F4" s="50"/>
      <c r="G4" s="50"/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48"/>
      <c r="U4" s="43"/>
      <c r="V4" s="43"/>
      <c r="W4" s="44"/>
      <c r="X4" s="43"/>
      <c r="Y4" s="43"/>
      <c r="Z4" s="43"/>
    </row>
    <row r="5" spans="1:27" ht="15.75" x14ac:dyDescent="0.25">
      <c r="A5" s="2"/>
      <c r="B5" s="2">
        <v>2</v>
      </c>
      <c r="C5" s="3">
        <v>3</v>
      </c>
      <c r="D5" s="4">
        <v>4</v>
      </c>
      <c r="E5" s="3">
        <v>5</v>
      </c>
      <c r="F5" s="5">
        <v>6</v>
      </c>
      <c r="G5" s="5">
        <v>7</v>
      </c>
      <c r="H5" s="45">
        <v>8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">
        <v>9</v>
      </c>
      <c r="U5" s="6">
        <v>10</v>
      </c>
      <c r="V5" s="6">
        <v>11</v>
      </c>
      <c r="W5" s="7">
        <v>12</v>
      </c>
      <c r="X5" s="6">
        <v>13</v>
      </c>
      <c r="Y5" s="6">
        <v>14</v>
      </c>
      <c r="Z5" s="6">
        <v>15</v>
      </c>
    </row>
    <row r="6" spans="1:27" ht="15.75" x14ac:dyDescent="0.25">
      <c r="A6" s="51" t="s">
        <v>20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7" ht="15.75" x14ac:dyDescent="0.25">
      <c r="A7" s="11" t="s">
        <v>41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7" ht="44.25" customHeight="1" x14ac:dyDescent="0.25">
      <c r="A8" s="12">
        <v>1</v>
      </c>
      <c r="B8" s="14" t="s">
        <v>29</v>
      </c>
      <c r="C8" s="8" t="s">
        <v>28</v>
      </c>
      <c r="D8" s="8">
        <v>6</v>
      </c>
      <c r="E8" s="8"/>
      <c r="F8" s="19">
        <v>43949</v>
      </c>
      <c r="G8" s="19">
        <v>44583</v>
      </c>
      <c r="H8" s="8">
        <v>0</v>
      </c>
      <c r="I8" s="8">
        <v>0</v>
      </c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35">
        <v>5</v>
      </c>
      <c r="V8" s="8">
        <v>0</v>
      </c>
      <c r="W8" s="8">
        <v>0.33</v>
      </c>
      <c r="X8" s="8">
        <v>15.15</v>
      </c>
      <c r="Y8" s="8">
        <f>X8-V8</f>
        <v>15.15</v>
      </c>
      <c r="Z8" s="20">
        <f t="shared" ref="Z8:Z14" si="0">(U8-V8)*W8</f>
        <v>1.6500000000000001</v>
      </c>
      <c r="AA8" s="31">
        <v>18591.25</v>
      </c>
    </row>
    <row r="9" spans="1:27" ht="61.5" customHeight="1" x14ac:dyDescent="0.25">
      <c r="A9" s="17">
        <v>2</v>
      </c>
      <c r="B9" s="15" t="s">
        <v>31</v>
      </c>
      <c r="C9" s="8" t="s">
        <v>28</v>
      </c>
      <c r="D9" s="8">
        <v>2</v>
      </c>
      <c r="E9" s="8"/>
      <c r="F9" s="19">
        <v>43902</v>
      </c>
      <c r="G9" s="19">
        <v>44958</v>
      </c>
      <c r="H9" s="8">
        <v>0</v>
      </c>
      <c r="I9" s="8">
        <v>0</v>
      </c>
      <c r="J9" s="8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35">
        <v>2</v>
      </c>
      <c r="V9" s="8">
        <v>10</v>
      </c>
      <c r="W9" s="8">
        <v>1</v>
      </c>
      <c r="X9" s="8">
        <f>U9/W9</f>
        <v>2</v>
      </c>
      <c r="Y9" s="8">
        <f t="shared" ref="Y9:Y16" si="1">X9-V9</f>
        <v>-8</v>
      </c>
      <c r="Z9" s="20">
        <f t="shared" si="0"/>
        <v>-8</v>
      </c>
      <c r="AA9" s="32">
        <v>85300</v>
      </c>
    </row>
    <row r="10" spans="1:27" ht="46.5" customHeight="1" x14ac:dyDescent="0.25">
      <c r="A10" s="12">
        <v>3</v>
      </c>
      <c r="B10" s="15" t="s">
        <v>30</v>
      </c>
      <c r="C10" s="8" t="s">
        <v>28</v>
      </c>
      <c r="D10" s="8">
        <v>24</v>
      </c>
      <c r="E10" s="8"/>
      <c r="F10" s="19">
        <v>43948</v>
      </c>
      <c r="G10" s="19">
        <v>44835</v>
      </c>
      <c r="H10" s="8">
        <v>1</v>
      </c>
      <c r="I10" s="8">
        <v>1</v>
      </c>
      <c r="J10" s="8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35">
        <v>22</v>
      </c>
      <c r="V10" s="8">
        <v>6</v>
      </c>
      <c r="W10" s="8">
        <v>0.66</v>
      </c>
      <c r="X10" s="8">
        <v>33.33</v>
      </c>
      <c r="Y10" s="8">
        <f t="shared" si="1"/>
        <v>27.33</v>
      </c>
      <c r="Z10" s="8">
        <f t="shared" si="0"/>
        <v>10.56</v>
      </c>
      <c r="AA10" s="32">
        <v>20437</v>
      </c>
    </row>
    <row r="11" spans="1:27" ht="53.25" customHeight="1" x14ac:dyDescent="0.25">
      <c r="A11" s="17">
        <v>4</v>
      </c>
      <c r="B11" s="15" t="s">
        <v>32</v>
      </c>
      <c r="C11" s="8" t="s">
        <v>28</v>
      </c>
      <c r="D11" s="8">
        <v>3</v>
      </c>
      <c r="E11" s="8"/>
      <c r="F11" s="19">
        <v>43950</v>
      </c>
      <c r="G11" s="19">
        <v>44620</v>
      </c>
      <c r="H11" s="8">
        <v>1</v>
      </c>
      <c r="I11" s="8">
        <v>1</v>
      </c>
      <c r="J11" s="8">
        <v>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35">
        <v>1</v>
      </c>
      <c r="V11" s="8">
        <v>0</v>
      </c>
      <c r="W11" s="8">
        <v>0.66</v>
      </c>
      <c r="X11" s="8">
        <v>1.51</v>
      </c>
      <c r="Y11" s="8">
        <f t="shared" si="1"/>
        <v>1.51</v>
      </c>
      <c r="Z11" s="8">
        <f t="shared" si="0"/>
        <v>0.66</v>
      </c>
      <c r="AA11" s="32">
        <v>23786.1</v>
      </c>
    </row>
    <row r="12" spans="1:27" ht="69" customHeight="1" x14ac:dyDescent="0.25">
      <c r="A12" s="12">
        <v>5</v>
      </c>
      <c r="B12" s="14" t="s">
        <v>33</v>
      </c>
      <c r="C12" s="8" t="s">
        <v>28</v>
      </c>
      <c r="D12" s="8">
        <v>22</v>
      </c>
      <c r="E12" s="8"/>
      <c r="F12" s="19">
        <v>44216</v>
      </c>
      <c r="G12" s="19">
        <v>44986</v>
      </c>
      <c r="H12" s="8">
        <v>0</v>
      </c>
      <c r="I12" s="8">
        <v>0</v>
      </c>
      <c r="J12" s="8"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35">
        <v>22</v>
      </c>
      <c r="V12" s="8">
        <v>11</v>
      </c>
      <c r="W12" s="8">
        <v>1</v>
      </c>
      <c r="X12" s="8">
        <f>U12/W12</f>
        <v>22</v>
      </c>
      <c r="Y12" s="8">
        <f t="shared" si="1"/>
        <v>11</v>
      </c>
      <c r="Z12" s="8">
        <f t="shared" si="0"/>
        <v>11</v>
      </c>
      <c r="AA12" s="32">
        <v>89505.5</v>
      </c>
    </row>
    <row r="13" spans="1:27" ht="57" customHeight="1" x14ac:dyDescent="0.25">
      <c r="A13" s="17">
        <v>6</v>
      </c>
      <c r="B13" s="14" t="s">
        <v>34</v>
      </c>
      <c r="C13" s="8" t="s">
        <v>28</v>
      </c>
      <c r="D13" s="8">
        <v>5</v>
      </c>
      <c r="E13" s="8"/>
      <c r="F13" s="19">
        <v>44407</v>
      </c>
      <c r="G13" s="19">
        <v>45231</v>
      </c>
      <c r="H13" s="8">
        <v>1</v>
      </c>
      <c r="I13" s="8">
        <v>0</v>
      </c>
      <c r="J13" s="8"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35">
        <v>4</v>
      </c>
      <c r="V13" s="8">
        <v>19</v>
      </c>
      <c r="W13" s="8">
        <v>0.33</v>
      </c>
      <c r="X13" s="8">
        <v>12.12</v>
      </c>
      <c r="Y13" s="8">
        <f t="shared" si="1"/>
        <v>-6.8800000000000008</v>
      </c>
      <c r="Z13" s="8">
        <f t="shared" si="0"/>
        <v>-4.95</v>
      </c>
      <c r="AA13" s="32">
        <v>68100</v>
      </c>
    </row>
    <row r="14" spans="1:27" ht="53.25" customHeight="1" x14ac:dyDescent="0.25">
      <c r="A14" s="12">
        <v>7</v>
      </c>
      <c r="B14" s="10" t="s">
        <v>35</v>
      </c>
      <c r="C14" s="8" t="s">
        <v>28</v>
      </c>
      <c r="D14" s="8">
        <v>4</v>
      </c>
      <c r="E14" s="8"/>
      <c r="F14" s="19">
        <v>44407</v>
      </c>
      <c r="G14" s="19">
        <v>44927</v>
      </c>
      <c r="H14" s="8">
        <v>1</v>
      </c>
      <c r="I14" s="8">
        <v>0</v>
      </c>
      <c r="J14" s="8"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35">
        <v>3</v>
      </c>
      <c r="V14" s="8">
        <v>9</v>
      </c>
      <c r="W14" s="8">
        <v>0.33</v>
      </c>
      <c r="X14" s="8">
        <v>9.09</v>
      </c>
      <c r="Y14" s="8">
        <f t="shared" si="1"/>
        <v>8.9999999999999858E-2</v>
      </c>
      <c r="Z14" s="8">
        <f t="shared" si="0"/>
        <v>-1.98</v>
      </c>
      <c r="AA14" s="32">
        <v>102200</v>
      </c>
    </row>
    <row r="15" spans="1:27" ht="61.5" customHeight="1" x14ac:dyDescent="0.25">
      <c r="A15" s="17">
        <v>8</v>
      </c>
      <c r="B15" s="16" t="s">
        <v>36</v>
      </c>
      <c r="C15" s="8" t="s">
        <v>28</v>
      </c>
      <c r="D15" s="8">
        <v>6</v>
      </c>
      <c r="E15" s="8"/>
      <c r="F15" s="19">
        <v>44454</v>
      </c>
      <c r="G15" s="19">
        <v>45108</v>
      </c>
      <c r="H15" s="8">
        <v>2</v>
      </c>
      <c r="I15" s="8">
        <v>3</v>
      </c>
      <c r="J15" s="8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35">
        <v>1</v>
      </c>
      <c r="V15" s="8">
        <v>15</v>
      </c>
      <c r="W15" s="8">
        <v>1.66</v>
      </c>
      <c r="X15" s="8">
        <v>0.6</v>
      </c>
      <c r="Y15" s="8">
        <f t="shared" si="1"/>
        <v>-14.4</v>
      </c>
      <c r="Z15" s="8">
        <f>U15-V15*W15</f>
        <v>-23.9</v>
      </c>
      <c r="AA15" s="32">
        <v>89003.67</v>
      </c>
    </row>
    <row r="16" spans="1:27" ht="53.25" customHeight="1" x14ac:dyDescent="0.25">
      <c r="A16" s="12">
        <v>9</v>
      </c>
      <c r="B16" s="16" t="s">
        <v>37</v>
      </c>
      <c r="C16" s="8" t="s">
        <v>28</v>
      </c>
      <c r="D16" s="8">
        <v>14</v>
      </c>
      <c r="E16" s="8"/>
      <c r="F16" s="19">
        <v>44454</v>
      </c>
      <c r="G16" s="19">
        <v>45657</v>
      </c>
      <c r="H16" s="8">
        <v>6</v>
      </c>
      <c r="I16" s="8">
        <v>7</v>
      </c>
      <c r="J16" s="8"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35">
        <v>1</v>
      </c>
      <c r="V16" s="8">
        <v>33</v>
      </c>
      <c r="W16" s="8">
        <v>4.33</v>
      </c>
      <c r="X16" s="8">
        <v>0.23</v>
      </c>
      <c r="Y16" s="8">
        <f t="shared" si="1"/>
        <v>-32.770000000000003</v>
      </c>
      <c r="Z16" s="8">
        <f>(U16-V16)*W16</f>
        <v>-138.56</v>
      </c>
      <c r="AA16" s="32">
        <v>44470.27</v>
      </c>
    </row>
    <row r="17" spans="1:27" ht="53.25" customHeight="1" x14ac:dyDescent="0.25">
      <c r="A17" s="36">
        <v>10</v>
      </c>
      <c r="B17" s="10" t="s">
        <v>32</v>
      </c>
      <c r="C17" s="35" t="s">
        <v>28</v>
      </c>
      <c r="D17" s="35">
        <v>4</v>
      </c>
      <c r="E17" s="35"/>
      <c r="F17" s="19">
        <v>44462</v>
      </c>
      <c r="G17" s="19">
        <v>45169</v>
      </c>
      <c r="H17" s="35">
        <v>4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2">
        <v>23736</v>
      </c>
    </row>
    <row r="18" spans="1:27" ht="63.75" customHeight="1" x14ac:dyDescent="0.25">
      <c r="A18" s="37">
        <v>11</v>
      </c>
      <c r="B18" s="38" t="s">
        <v>32</v>
      </c>
      <c r="C18" s="35" t="s">
        <v>28</v>
      </c>
      <c r="D18" s="35">
        <v>30</v>
      </c>
      <c r="E18" s="35"/>
      <c r="F18" s="19">
        <v>44470</v>
      </c>
      <c r="G18" s="19">
        <v>45041</v>
      </c>
      <c r="H18" s="35">
        <v>0</v>
      </c>
      <c r="I18" s="35">
        <v>2</v>
      </c>
      <c r="J18" s="35">
        <v>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>
        <v>28</v>
      </c>
      <c r="V18" s="35">
        <v>13</v>
      </c>
      <c r="W18" s="35">
        <v>0.66</v>
      </c>
      <c r="X18" s="35">
        <v>42.42</v>
      </c>
      <c r="Y18" s="35">
        <f>X18-V18</f>
        <v>29.42</v>
      </c>
      <c r="Z18" s="35">
        <f>(28-V18)*W18</f>
        <v>9.9</v>
      </c>
      <c r="AA18" s="32">
        <v>23736</v>
      </c>
    </row>
    <row r="19" spans="1:27" ht="72" customHeight="1" x14ac:dyDescent="0.25">
      <c r="A19" s="17">
        <v>12</v>
      </c>
      <c r="B19" s="16" t="s">
        <v>38</v>
      </c>
      <c r="C19" s="8" t="s">
        <v>28</v>
      </c>
      <c r="D19" s="8">
        <v>19</v>
      </c>
      <c r="E19" s="8"/>
      <c r="F19" s="19">
        <v>44470</v>
      </c>
      <c r="G19" s="19">
        <v>45006</v>
      </c>
      <c r="H19" s="8">
        <v>3</v>
      </c>
      <c r="I19" s="8">
        <v>5</v>
      </c>
      <c r="J19" s="8">
        <v>2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35">
        <v>9</v>
      </c>
      <c r="V19" s="8">
        <v>11</v>
      </c>
      <c r="W19" s="8">
        <v>3.33</v>
      </c>
      <c r="X19" s="8">
        <v>2.7</v>
      </c>
      <c r="Y19" s="8">
        <f>X19-V19</f>
        <v>-8.3000000000000007</v>
      </c>
      <c r="Z19" s="8">
        <f>(U19-V19)*W19</f>
        <v>-6.66</v>
      </c>
      <c r="AA19" s="32">
        <v>45449.32</v>
      </c>
    </row>
    <row r="20" spans="1:27" ht="53.25" customHeight="1" x14ac:dyDescent="0.25">
      <c r="A20" s="12">
        <v>13</v>
      </c>
      <c r="B20" s="16" t="s">
        <v>30</v>
      </c>
      <c r="C20" s="8" t="s">
        <v>28</v>
      </c>
      <c r="D20" s="8">
        <v>10</v>
      </c>
      <c r="E20" s="8"/>
      <c r="F20" s="19">
        <v>44473</v>
      </c>
      <c r="G20" s="19">
        <v>45351</v>
      </c>
      <c r="H20" s="8">
        <v>0</v>
      </c>
      <c r="I20" s="8">
        <v>0</v>
      </c>
      <c r="J20" s="8"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35">
        <v>10</v>
      </c>
      <c r="V20" s="8">
        <v>23</v>
      </c>
      <c r="W20" s="8">
        <v>1</v>
      </c>
      <c r="X20" s="8">
        <f>U20/W20</f>
        <v>10</v>
      </c>
      <c r="Y20" s="8">
        <f>X20-V20</f>
        <v>-13</v>
      </c>
      <c r="Z20" s="8">
        <f>(U20-V20)*W20</f>
        <v>-13</v>
      </c>
      <c r="AA20" s="32">
        <v>22363</v>
      </c>
    </row>
    <row r="21" spans="1:27" ht="53.25" customHeight="1" x14ac:dyDescent="0.25">
      <c r="A21" s="17">
        <v>14</v>
      </c>
      <c r="B21" s="16" t="s">
        <v>39</v>
      </c>
      <c r="C21" s="8" t="s">
        <v>28</v>
      </c>
      <c r="D21" s="8">
        <v>49</v>
      </c>
      <c r="E21" s="8"/>
      <c r="F21" s="19">
        <v>44476</v>
      </c>
      <c r="G21" s="19">
        <v>47958</v>
      </c>
      <c r="H21" s="8">
        <v>0</v>
      </c>
      <c r="I21" s="8">
        <v>6</v>
      </c>
      <c r="J21" s="8">
        <v>3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35">
        <v>40</v>
      </c>
      <c r="V21" s="8">
        <v>108</v>
      </c>
      <c r="W21" s="8">
        <v>3</v>
      </c>
      <c r="X21" s="8">
        <v>13.33</v>
      </c>
      <c r="Y21" s="8">
        <f>X21-V21</f>
        <v>-94.67</v>
      </c>
      <c r="Z21" s="8">
        <f>(U21-V21)*W21</f>
        <v>-204</v>
      </c>
      <c r="AA21" s="32">
        <v>46353.32</v>
      </c>
    </row>
    <row r="22" spans="1:27" s="34" customFormat="1" ht="66" customHeight="1" x14ac:dyDescent="0.25">
      <c r="A22" s="37">
        <v>15</v>
      </c>
      <c r="B22" s="16" t="s">
        <v>38</v>
      </c>
      <c r="C22" s="35" t="s">
        <v>28</v>
      </c>
      <c r="D22" s="35">
        <v>5</v>
      </c>
      <c r="E22" s="35"/>
      <c r="F22" s="19">
        <v>44543</v>
      </c>
      <c r="G22" s="19">
        <v>45626</v>
      </c>
      <c r="H22" s="35">
        <v>5</v>
      </c>
      <c r="I22" s="35">
        <v>0</v>
      </c>
      <c r="J22" s="35">
        <v>0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3">
        <v>45449.32</v>
      </c>
    </row>
    <row r="23" spans="1:27" ht="53.25" customHeight="1" x14ac:dyDescent="0.25">
      <c r="A23" s="17">
        <v>16</v>
      </c>
      <c r="B23" s="16" t="s">
        <v>40</v>
      </c>
      <c r="C23" s="8" t="s">
        <v>28</v>
      </c>
      <c r="D23" s="8">
        <v>26</v>
      </c>
      <c r="E23" s="8"/>
      <c r="F23" s="19">
        <v>44543</v>
      </c>
      <c r="G23" s="19">
        <v>45383</v>
      </c>
      <c r="H23" s="8">
        <v>0</v>
      </c>
      <c r="I23" s="8">
        <v>4</v>
      </c>
      <c r="J23" s="8">
        <v>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35">
        <v>22</v>
      </c>
      <c r="V23" s="8">
        <v>24</v>
      </c>
      <c r="W23" s="8">
        <v>1.33</v>
      </c>
      <c r="X23" s="8">
        <v>16.54</v>
      </c>
      <c r="Y23" s="8">
        <f>X23-V23</f>
        <v>-7.4600000000000009</v>
      </c>
      <c r="Z23" s="8">
        <f>(U23-V23)*W23</f>
        <v>-2.66</v>
      </c>
      <c r="AA23" s="32">
        <v>23736</v>
      </c>
    </row>
    <row r="24" spans="1:27" ht="53.25" customHeight="1" x14ac:dyDescent="0.25">
      <c r="A24" s="12">
        <v>17</v>
      </c>
      <c r="B24" s="16" t="s">
        <v>30</v>
      </c>
      <c r="C24" s="8" t="s">
        <v>28</v>
      </c>
      <c r="D24" s="8">
        <v>10</v>
      </c>
      <c r="E24" s="8"/>
      <c r="F24" s="19">
        <v>44538</v>
      </c>
      <c r="G24" s="19">
        <v>45323</v>
      </c>
      <c r="H24" s="8">
        <v>0</v>
      </c>
      <c r="I24" s="8">
        <v>2</v>
      </c>
      <c r="J24" s="8">
        <v>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35">
        <v>8</v>
      </c>
      <c r="V24" s="8">
        <v>22</v>
      </c>
      <c r="W24" s="8">
        <v>0.66</v>
      </c>
      <c r="X24" s="8">
        <v>12.12</v>
      </c>
      <c r="Y24" s="8">
        <f>X24-V24</f>
        <v>-9.8800000000000008</v>
      </c>
      <c r="Z24" s="8">
        <f>(U24-V24)*W24</f>
        <v>-9.24</v>
      </c>
      <c r="AA24" s="32">
        <v>22117.23</v>
      </c>
    </row>
    <row r="25" spans="1:27" ht="30" customHeight="1" x14ac:dyDescent="0.25">
      <c r="A25" s="12"/>
      <c r="B25" s="16"/>
      <c r="C25" s="8"/>
      <c r="D25" s="8"/>
      <c r="E25" s="8"/>
      <c r="F25" s="19"/>
      <c r="G25" s="19"/>
      <c r="H25" s="8"/>
      <c r="I25" s="8">
        <f>SUM(I8:I24)</f>
        <v>31</v>
      </c>
      <c r="J25" s="8">
        <f>SUM(J8:J24)</f>
        <v>6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35">
        <f>SUM(U8:U24)</f>
        <v>178</v>
      </c>
      <c r="V25" s="8"/>
      <c r="W25" s="8"/>
      <c r="X25" s="8"/>
      <c r="Y25" s="8"/>
      <c r="Z25" s="8"/>
      <c r="AA25" s="32"/>
    </row>
    <row r="26" spans="1:27" ht="15.75" x14ac:dyDescent="0.25">
      <c r="A26" s="51" t="s">
        <v>21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32"/>
    </row>
    <row r="27" spans="1:27" ht="15.75" x14ac:dyDescent="0.25">
      <c r="A27" s="49" t="s">
        <v>41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32"/>
    </row>
    <row r="28" spans="1:27" ht="49.5" customHeight="1" x14ac:dyDescent="0.25">
      <c r="A28" s="11">
        <v>1</v>
      </c>
      <c r="B28" s="9" t="s">
        <v>42</v>
      </c>
      <c r="C28" s="8" t="s">
        <v>28</v>
      </c>
      <c r="D28" s="11">
        <v>6</v>
      </c>
      <c r="E28" s="11"/>
      <c r="F28" s="13"/>
      <c r="G28" s="13">
        <v>45031</v>
      </c>
      <c r="H28" s="11">
        <v>0</v>
      </c>
      <c r="I28" s="11">
        <v>0</v>
      </c>
      <c r="J28" s="11"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39">
        <v>6</v>
      </c>
      <c r="V28" s="11">
        <v>12</v>
      </c>
      <c r="W28" s="11">
        <v>1</v>
      </c>
      <c r="X28" s="11">
        <f>U28/W28</f>
        <v>6</v>
      </c>
      <c r="Y28" s="11">
        <f t="shared" ref="Y28:Y34" si="2">X28-V28</f>
        <v>-6</v>
      </c>
      <c r="Z28" s="11">
        <f>(U28-V28)*W28</f>
        <v>-6</v>
      </c>
      <c r="AA28" s="32">
        <v>47893.56</v>
      </c>
    </row>
    <row r="29" spans="1:27" ht="51" customHeight="1" x14ac:dyDescent="0.25">
      <c r="A29" s="11">
        <v>2</v>
      </c>
      <c r="B29" s="9" t="s">
        <v>43</v>
      </c>
      <c r="C29" s="8" t="s">
        <v>28</v>
      </c>
      <c r="D29" s="11">
        <v>5</v>
      </c>
      <c r="E29" s="11"/>
      <c r="F29" s="13"/>
      <c r="G29" s="13">
        <v>45016</v>
      </c>
      <c r="H29" s="11">
        <v>4</v>
      </c>
      <c r="I29" s="11">
        <v>1</v>
      </c>
      <c r="J29" s="11"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9">
        <v>0</v>
      </c>
      <c r="V29" s="11">
        <v>0</v>
      </c>
      <c r="W29" s="11">
        <v>0</v>
      </c>
      <c r="X29" s="11">
        <v>0</v>
      </c>
      <c r="Y29" s="11">
        <v>0</v>
      </c>
      <c r="Z29" s="11">
        <f>U29-V29*W29</f>
        <v>0</v>
      </c>
      <c r="AA29" s="32">
        <v>50073.34</v>
      </c>
    </row>
    <row r="30" spans="1:27" ht="49.5" customHeight="1" x14ac:dyDescent="0.25">
      <c r="A30" s="11">
        <v>3</v>
      </c>
      <c r="B30" s="9" t="s">
        <v>44</v>
      </c>
      <c r="C30" s="8" t="s">
        <v>28</v>
      </c>
      <c r="D30" s="11">
        <v>20</v>
      </c>
      <c r="E30" s="11"/>
      <c r="F30" s="11"/>
      <c r="G30" s="13">
        <v>45184</v>
      </c>
      <c r="H30" s="11">
        <v>0</v>
      </c>
      <c r="I30" s="11">
        <v>0</v>
      </c>
      <c r="J30" s="11"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39">
        <v>20</v>
      </c>
      <c r="V30" s="11">
        <v>17</v>
      </c>
      <c r="W30" s="11">
        <v>1</v>
      </c>
      <c r="X30" s="11">
        <f>U30/W30</f>
        <v>20</v>
      </c>
      <c r="Y30" s="11">
        <f t="shared" si="2"/>
        <v>3</v>
      </c>
      <c r="Z30" s="11">
        <f>(U30-V30)*W30</f>
        <v>3</v>
      </c>
      <c r="AA30" s="32">
        <v>49366.8</v>
      </c>
    </row>
    <row r="31" spans="1:27" ht="33" customHeight="1" x14ac:dyDescent="0.25">
      <c r="A31" s="11">
        <v>4</v>
      </c>
      <c r="B31" s="9" t="s">
        <v>45</v>
      </c>
      <c r="C31" s="8" t="s">
        <v>28</v>
      </c>
      <c r="D31" s="11">
        <v>71</v>
      </c>
      <c r="E31" s="11"/>
      <c r="F31" s="11"/>
      <c r="G31" s="13">
        <v>45383</v>
      </c>
      <c r="H31" s="11">
        <v>11</v>
      </c>
      <c r="I31" s="11">
        <v>9</v>
      </c>
      <c r="J31" s="11">
        <v>6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9">
        <v>45</v>
      </c>
      <c r="V31" s="11">
        <v>24</v>
      </c>
      <c r="W31" s="11">
        <v>8.66</v>
      </c>
      <c r="X31" s="11">
        <v>5.19</v>
      </c>
      <c r="Y31" s="11">
        <f t="shared" si="2"/>
        <v>-18.809999999999999</v>
      </c>
      <c r="Z31" s="11">
        <f>(U31-V31)*W31</f>
        <v>181.86</v>
      </c>
      <c r="AA31" s="32">
        <v>8720.94</v>
      </c>
    </row>
    <row r="32" spans="1:27" ht="66" customHeight="1" x14ac:dyDescent="0.25">
      <c r="A32" s="11">
        <v>5</v>
      </c>
      <c r="B32" s="9" t="s">
        <v>46</v>
      </c>
      <c r="C32" s="8" t="s">
        <v>28</v>
      </c>
      <c r="D32" s="11">
        <v>20</v>
      </c>
      <c r="E32" s="11"/>
      <c r="F32" s="11"/>
      <c r="G32" s="13">
        <v>45383</v>
      </c>
      <c r="H32" s="11">
        <v>2</v>
      </c>
      <c r="I32" s="11">
        <v>1</v>
      </c>
      <c r="J32" s="11">
        <v>5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39">
        <v>12</v>
      </c>
      <c r="V32" s="11">
        <v>24</v>
      </c>
      <c r="W32" s="11">
        <v>2.66</v>
      </c>
      <c r="X32" s="11">
        <v>4.51</v>
      </c>
      <c r="Y32" s="11">
        <f t="shared" si="2"/>
        <v>-19.490000000000002</v>
      </c>
      <c r="Z32" s="11">
        <f>(U32-V32)*W32</f>
        <v>-31.92</v>
      </c>
      <c r="AA32" s="32">
        <v>9923.83</v>
      </c>
    </row>
    <row r="33" spans="1:27" ht="54" customHeight="1" x14ac:dyDescent="0.25">
      <c r="A33" s="11">
        <v>6</v>
      </c>
      <c r="B33" s="9" t="s">
        <v>44</v>
      </c>
      <c r="C33" s="8" t="s">
        <v>28</v>
      </c>
      <c r="D33" s="11"/>
      <c r="E33" s="11">
        <v>3</v>
      </c>
      <c r="F33" s="13">
        <v>44574</v>
      </c>
      <c r="G33" s="13">
        <v>45382</v>
      </c>
      <c r="H33" s="11"/>
      <c r="I33" s="11">
        <v>0</v>
      </c>
      <c r="J33" s="11"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39">
        <v>3</v>
      </c>
      <c r="V33" s="11">
        <v>24</v>
      </c>
      <c r="W33" s="11">
        <v>1</v>
      </c>
      <c r="X33" s="11">
        <f>U33/W33</f>
        <v>3</v>
      </c>
      <c r="Y33" s="11">
        <f t="shared" si="2"/>
        <v>-21</v>
      </c>
      <c r="Z33" s="11">
        <f>(U33-V33)*W33</f>
        <v>-21</v>
      </c>
      <c r="AA33" s="32">
        <v>74729.42</v>
      </c>
    </row>
    <row r="34" spans="1:27" ht="54" customHeight="1" x14ac:dyDescent="0.25">
      <c r="A34" s="11">
        <v>7</v>
      </c>
      <c r="B34" s="9" t="s">
        <v>69</v>
      </c>
      <c r="C34" s="8" t="s">
        <v>28</v>
      </c>
      <c r="D34" s="11"/>
      <c r="E34" s="11">
        <v>24</v>
      </c>
      <c r="F34" s="13">
        <v>44596</v>
      </c>
      <c r="G34" s="13">
        <v>45133</v>
      </c>
      <c r="H34" s="11"/>
      <c r="I34" s="11"/>
      <c r="J34" s="11"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39">
        <v>24</v>
      </c>
      <c r="V34" s="11">
        <v>15</v>
      </c>
      <c r="W34" s="11">
        <v>1</v>
      </c>
      <c r="X34" s="11">
        <f>U34/W34</f>
        <v>24</v>
      </c>
      <c r="Y34" s="11">
        <f t="shared" si="2"/>
        <v>9</v>
      </c>
      <c r="Z34" s="11">
        <f>(U34-V34)*W34</f>
        <v>9</v>
      </c>
      <c r="AA34" s="32">
        <v>48115.519999999997</v>
      </c>
    </row>
    <row r="35" spans="1:27" ht="29.25" customHeight="1" x14ac:dyDescent="0.25">
      <c r="A35" s="21"/>
      <c r="B35" s="24"/>
      <c r="C35" s="25"/>
      <c r="D35" s="22"/>
      <c r="E35" s="22"/>
      <c r="F35" s="26"/>
      <c r="G35" s="26"/>
      <c r="H35" s="22"/>
      <c r="I35" s="22">
        <f>SUM(I29:I34)</f>
        <v>11</v>
      </c>
      <c r="J35" s="22">
        <f>SUM(J31:J34)</f>
        <v>11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>
        <f>SUM(U28:U34)</f>
        <v>110</v>
      </c>
      <c r="V35" s="22"/>
      <c r="W35" s="22"/>
      <c r="X35" s="22"/>
      <c r="Y35" s="22"/>
      <c r="Z35" s="23"/>
      <c r="AA35" s="32"/>
    </row>
    <row r="36" spans="1:27" ht="22.5" customHeight="1" x14ac:dyDescent="0.25">
      <c r="A36" s="27" t="s">
        <v>49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9"/>
      <c r="AA36" s="32"/>
    </row>
    <row r="37" spans="1:27" ht="41.25" customHeight="1" x14ac:dyDescent="0.25">
      <c r="A37" s="11">
        <v>1</v>
      </c>
      <c r="B37" s="9" t="s">
        <v>47</v>
      </c>
      <c r="C37" s="8" t="s">
        <v>48</v>
      </c>
      <c r="D37" s="11">
        <v>35</v>
      </c>
      <c r="E37" s="11"/>
      <c r="F37" s="13"/>
      <c r="G37" s="13">
        <v>44958</v>
      </c>
      <c r="H37" s="11">
        <v>5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>
        <v>30</v>
      </c>
      <c r="V37" s="11">
        <v>12</v>
      </c>
      <c r="W37" s="11">
        <v>5</v>
      </c>
      <c r="X37" s="11">
        <v>6</v>
      </c>
      <c r="Y37" s="11">
        <v>-6</v>
      </c>
      <c r="Z37" s="11"/>
      <c r="AA37" s="32"/>
    </row>
    <row r="38" spans="1:27" ht="31.5" customHeight="1" x14ac:dyDescent="0.25">
      <c r="A38" s="21" t="s">
        <v>50</v>
      </c>
      <c r="B38" s="24"/>
      <c r="C38" s="25"/>
      <c r="D38" s="22"/>
      <c r="E38" s="22"/>
      <c r="F38" s="26"/>
      <c r="G38" s="26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/>
      <c r="AA38" s="32"/>
    </row>
    <row r="39" spans="1:27" ht="46.5" customHeight="1" x14ac:dyDescent="0.25">
      <c r="A39" s="11">
        <v>1</v>
      </c>
      <c r="B39" s="9" t="s">
        <v>51</v>
      </c>
      <c r="C39" s="8" t="s">
        <v>52</v>
      </c>
      <c r="D39" s="11">
        <v>77</v>
      </c>
      <c r="E39" s="11"/>
      <c r="F39" s="13"/>
      <c r="G39" s="13">
        <v>44621</v>
      </c>
      <c r="H39" s="11">
        <v>77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>
        <v>0</v>
      </c>
      <c r="V39" s="11">
        <v>3</v>
      </c>
      <c r="W39" s="11">
        <v>20</v>
      </c>
      <c r="X39" s="11">
        <v>2</v>
      </c>
      <c r="Y39" s="11">
        <v>-1</v>
      </c>
      <c r="Z39" s="11"/>
      <c r="AA39" s="32"/>
    </row>
    <row r="40" spans="1:27" ht="60.75" customHeight="1" x14ac:dyDescent="0.25">
      <c r="A40" s="11">
        <v>2</v>
      </c>
      <c r="B40" s="9" t="s">
        <v>53</v>
      </c>
      <c r="C40" s="8" t="s">
        <v>52</v>
      </c>
      <c r="D40" s="11">
        <v>100</v>
      </c>
      <c r="E40" s="11"/>
      <c r="F40" s="13"/>
      <c r="G40" s="13">
        <v>45139</v>
      </c>
      <c r="H40" s="11">
        <v>7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>
        <v>93</v>
      </c>
      <c r="V40" s="11">
        <v>18</v>
      </c>
      <c r="W40" s="11">
        <v>7</v>
      </c>
      <c r="X40" s="11">
        <v>13</v>
      </c>
      <c r="Y40" s="11">
        <v>-5</v>
      </c>
      <c r="Z40" s="11"/>
      <c r="AA40" s="32"/>
    </row>
    <row r="41" spans="1:27" ht="33" customHeight="1" x14ac:dyDescent="0.25">
      <c r="A41" s="21" t="s">
        <v>61</v>
      </c>
      <c r="B41" s="24"/>
      <c r="C41" s="25"/>
      <c r="D41" s="22"/>
      <c r="E41" s="22"/>
      <c r="F41" s="26"/>
      <c r="G41" s="26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/>
      <c r="AA41" s="32"/>
    </row>
    <row r="42" spans="1:27" ht="60.75" customHeight="1" x14ac:dyDescent="0.25">
      <c r="A42" s="11">
        <v>1</v>
      </c>
      <c r="B42" s="9" t="s">
        <v>54</v>
      </c>
      <c r="C42" s="8" t="s">
        <v>28</v>
      </c>
      <c r="D42" s="11">
        <v>425</v>
      </c>
      <c r="E42" s="11"/>
      <c r="F42" s="13"/>
      <c r="G42" s="13">
        <v>45261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>
        <v>425</v>
      </c>
      <c r="V42" s="11">
        <v>24</v>
      </c>
      <c r="W42" s="11">
        <v>45</v>
      </c>
      <c r="X42" s="11">
        <v>9</v>
      </c>
      <c r="Y42" s="11">
        <v>-15</v>
      </c>
      <c r="Z42" s="11"/>
      <c r="AA42" s="32"/>
    </row>
    <row r="43" spans="1:27" ht="60.75" customHeight="1" x14ac:dyDescent="0.25">
      <c r="A43" s="11">
        <v>2</v>
      </c>
      <c r="B43" s="9" t="s">
        <v>54</v>
      </c>
      <c r="C43" s="8" t="s">
        <v>28</v>
      </c>
      <c r="D43" s="11">
        <v>190</v>
      </c>
      <c r="E43" s="11"/>
      <c r="F43" s="13"/>
      <c r="G43" s="13">
        <v>45261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>
        <v>190</v>
      </c>
      <c r="V43" s="11">
        <v>24</v>
      </c>
      <c r="W43" s="11">
        <v>45</v>
      </c>
      <c r="X43" s="11">
        <v>4</v>
      </c>
      <c r="Y43" s="11">
        <v>-20</v>
      </c>
      <c r="Z43" s="11"/>
      <c r="AA43" s="32"/>
    </row>
    <row r="44" spans="1:27" ht="60.75" customHeight="1" x14ac:dyDescent="0.25">
      <c r="A44" s="11">
        <v>3</v>
      </c>
      <c r="B44" s="9" t="s">
        <v>55</v>
      </c>
      <c r="C44" s="8" t="s">
        <v>28</v>
      </c>
      <c r="D44" s="11">
        <v>15529</v>
      </c>
      <c r="E44" s="11"/>
      <c r="F44" s="13"/>
      <c r="G44" s="13">
        <v>45902</v>
      </c>
      <c r="H44" s="11">
        <v>10529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>
        <v>5000</v>
      </c>
      <c r="V44" s="11">
        <v>45</v>
      </c>
      <c r="W44" s="11">
        <v>10000</v>
      </c>
      <c r="X44" s="11">
        <v>1</v>
      </c>
      <c r="Y44" s="11">
        <v>-44</v>
      </c>
      <c r="Z44" s="11"/>
      <c r="AA44" s="32"/>
    </row>
    <row r="45" spans="1:27" ht="60.75" customHeight="1" x14ac:dyDescent="0.25">
      <c r="A45" s="11">
        <v>4</v>
      </c>
      <c r="B45" s="9" t="s">
        <v>56</v>
      </c>
      <c r="C45" s="8" t="s">
        <v>28</v>
      </c>
      <c r="D45" s="11">
        <v>1799</v>
      </c>
      <c r="E45" s="11"/>
      <c r="F45" s="13"/>
      <c r="G45" s="13">
        <v>44866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>
        <v>1799</v>
      </c>
      <c r="V45" s="11">
        <v>11</v>
      </c>
      <c r="W45" s="11">
        <v>230</v>
      </c>
      <c r="X45" s="11">
        <v>8</v>
      </c>
      <c r="Y45" s="11">
        <v>-3</v>
      </c>
      <c r="Z45" s="11"/>
      <c r="AA45" s="32"/>
    </row>
    <row r="46" spans="1:27" ht="60.75" customHeight="1" x14ac:dyDescent="0.25">
      <c r="A46" s="11">
        <v>5</v>
      </c>
      <c r="B46" s="9" t="s">
        <v>57</v>
      </c>
      <c r="C46" s="8" t="s">
        <v>28</v>
      </c>
      <c r="D46" s="11">
        <v>1260</v>
      </c>
      <c r="E46" s="11"/>
      <c r="F46" s="13"/>
      <c r="G46" s="13">
        <v>46022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>
        <v>1260</v>
      </c>
      <c r="V46" s="11">
        <v>48</v>
      </c>
      <c r="W46" s="11">
        <v>230</v>
      </c>
      <c r="X46" s="11">
        <v>6</v>
      </c>
      <c r="Y46" s="11">
        <v>-42</v>
      </c>
      <c r="Z46" s="11"/>
      <c r="AA46" s="32"/>
    </row>
    <row r="47" spans="1:27" ht="60.75" customHeight="1" x14ac:dyDescent="0.25">
      <c r="A47" s="11">
        <v>6</v>
      </c>
      <c r="B47" s="9" t="s">
        <v>58</v>
      </c>
      <c r="C47" s="8" t="s">
        <v>28</v>
      </c>
      <c r="D47" s="11">
        <v>1738</v>
      </c>
      <c r="E47" s="11"/>
      <c r="F47" s="13"/>
      <c r="G47" s="13">
        <v>45291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>
        <v>1738</v>
      </c>
      <c r="V47" s="11">
        <v>25</v>
      </c>
      <c r="W47" s="11">
        <v>147</v>
      </c>
      <c r="X47" s="11">
        <v>12</v>
      </c>
      <c r="Y47" s="11">
        <v>-13</v>
      </c>
      <c r="Z47" s="11"/>
      <c r="AA47" s="32"/>
    </row>
    <row r="48" spans="1:27" ht="60.75" customHeight="1" x14ac:dyDescent="0.25">
      <c r="A48" s="11">
        <v>7</v>
      </c>
      <c r="B48" s="9" t="s">
        <v>59</v>
      </c>
      <c r="C48" s="8" t="s">
        <v>28</v>
      </c>
      <c r="D48" s="11">
        <v>3690</v>
      </c>
      <c r="E48" s="11"/>
      <c r="F48" s="13"/>
      <c r="G48" s="13">
        <v>45292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>
        <v>3690</v>
      </c>
      <c r="V48" s="11">
        <v>25</v>
      </c>
      <c r="W48" s="11">
        <v>147</v>
      </c>
      <c r="X48" s="11">
        <v>25</v>
      </c>
      <c r="Y48" s="11">
        <v>0</v>
      </c>
      <c r="Z48" s="11"/>
      <c r="AA48" s="32"/>
    </row>
    <row r="49" spans="1:27" ht="60.75" customHeight="1" x14ac:dyDescent="0.25">
      <c r="A49" s="11">
        <v>8</v>
      </c>
      <c r="B49" s="9" t="s">
        <v>60</v>
      </c>
      <c r="C49" s="8" t="s">
        <v>28</v>
      </c>
      <c r="D49" s="11">
        <v>4044</v>
      </c>
      <c r="E49" s="11"/>
      <c r="F49" s="13"/>
      <c r="G49" s="13">
        <v>45292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>
        <v>4044</v>
      </c>
      <c r="V49" s="11">
        <v>25</v>
      </c>
      <c r="W49" s="11">
        <v>556</v>
      </c>
      <c r="X49" s="11">
        <v>16</v>
      </c>
      <c r="Y49" s="11">
        <v>-11</v>
      </c>
      <c r="Z49" s="11"/>
      <c r="AA49" s="32"/>
    </row>
    <row r="50" spans="1:27" ht="22.5" customHeight="1" x14ac:dyDescent="0.25">
      <c r="A50" s="21"/>
      <c r="B50" s="24"/>
      <c r="C50" s="25"/>
      <c r="D50" s="22"/>
      <c r="E50" s="22"/>
      <c r="F50" s="26"/>
      <c r="G50" s="26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/>
      <c r="AA50" s="32"/>
    </row>
    <row r="51" spans="1:27" ht="15.75" x14ac:dyDescent="0.25">
      <c r="A51" s="40" t="s">
        <v>22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2"/>
      <c r="AA51" s="32"/>
    </row>
    <row r="52" spans="1:27" ht="15.75" x14ac:dyDescent="0.25">
      <c r="A52" s="21" t="s">
        <v>61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32"/>
    </row>
    <row r="53" spans="1:27" ht="34.5" customHeight="1" x14ac:dyDescent="0.25">
      <c r="A53" s="8">
        <v>1</v>
      </c>
      <c r="B53" s="8" t="s">
        <v>62</v>
      </c>
      <c r="C53" s="8" t="s">
        <v>28</v>
      </c>
      <c r="D53" s="8">
        <v>27</v>
      </c>
      <c r="E53" s="8"/>
      <c r="F53" s="8"/>
      <c r="G53" s="30">
        <v>44599</v>
      </c>
      <c r="H53" s="8">
        <v>27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>
        <v>0</v>
      </c>
      <c r="V53" s="8">
        <v>1</v>
      </c>
      <c r="W53" s="8">
        <v>80</v>
      </c>
      <c r="X53" s="8">
        <v>1</v>
      </c>
      <c r="Y53" s="8">
        <v>0</v>
      </c>
      <c r="Z53" s="8"/>
      <c r="AA53" s="32"/>
    </row>
    <row r="54" spans="1:27" ht="53.25" customHeight="1" x14ac:dyDescent="0.25">
      <c r="A54" s="8">
        <v>2</v>
      </c>
      <c r="B54" s="8" t="s">
        <v>63</v>
      </c>
      <c r="C54" s="8" t="s">
        <v>28</v>
      </c>
      <c r="D54" s="8">
        <v>49</v>
      </c>
      <c r="E54" s="8"/>
      <c r="F54" s="8"/>
      <c r="G54" s="30">
        <v>44661</v>
      </c>
      <c r="H54" s="8">
        <v>49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>
        <v>0</v>
      </c>
      <c r="V54" s="8">
        <v>3</v>
      </c>
      <c r="W54" s="8">
        <v>150</v>
      </c>
      <c r="X54" s="8">
        <v>1</v>
      </c>
      <c r="Y54" s="8">
        <v>-2</v>
      </c>
      <c r="Z54" s="8"/>
      <c r="AA54" s="32"/>
    </row>
    <row r="58" spans="1:27" x14ac:dyDescent="0.25">
      <c r="B58" s="18"/>
    </row>
    <row r="61" spans="1:27" x14ac:dyDescent="0.25">
      <c r="B61" t="s">
        <v>64</v>
      </c>
      <c r="I61" t="s">
        <v>65</v>
      </c>
    </row>
    <row r="66" spans="2:9" x14ac:dyDescent="0.25">
      <c r="B66" t="s">
        <v>66</v>
      </c>
      <c r="I66" t="s">
        <v>67</v>
      </c>
    </row>
    <row r="70" spans="2:9" x14ac:dyDescent="0.25">
      <c r="B70" t="s">
        <v>68</v>
      </c>
    </row>
  </sheetData>
  <mergeCells count="20">
    <mergeCell ref="V3:V4"/>
    <mergeCell ref="E3:E4"/>
    <mergeCell ref="X3:X4"/>
    <mergeCell ref="D3:D4"/>
    <mergeCell ref="A51:Z51"/>
    <mergeCell ref="Y3:Y4"/>
    <mergeCell ref="W3:W4"/>
    <mergeCell ref="U3:U4"/>
    <mergeCell ref="H5:S5"/>
    <mergeCell ref="H3:S3"/>
    <mergeCell ref="T3:T4"/>
    <mergeCell ref="A27:Z27"/>
    <mergeCell ref="G3:G4"/>
    <mergeCell ref="A26:Z26"/>
    <mergeCell ref="A6:Z6"/>
    <mergeCell ref="Z3:Z4"/>
    <mergeCell ref="F3:F4"/>
    <mergeCell ref="A3:A4"/>
    <mergeCell ref="B3:B4"/>
    <mergeCell ref="C3:C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Хацюр Анна</dc:creator>
  <cp:lastModifiedBy>Ascod</cp:lastModifiedBy>
  <cp:lastPrinted>2022-04-06T11:40:47Z</cp:lastPrinted>
  <dcterms:created xsi:type="dcterms:W3CDTF">2022-02-17T07:38:00Z</dcterms:created>
  <dcterms:modified xsi:type="dcterms:W3CDTF">2022-04-08T13:17:07Z</dcterms:modified>
</cp:coreProperties>
</file>